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8775" activeTab="0"/>
  </bookViews>
  <sheets>
    <sheet name="仮設資材オーダー表(ﾋﾞﾙﾄ･ｷｮｰﾜ)" sheetId="1" r:id="rId1"/>
  </sheets>
  <definedNames>
    <definedName name="_xlnm.Print_Area" localSheetId="0">'仮設資材オーダー表(ﾋﾞﾙﾄ･ｷｮｰﾜ)'!$A$1:$BM$83</definedName>
    <definedName name="_xlnm.Print_Titles" localSheetId="0">'仮設資材オーダー表(ﾋﾞﾙﾄ･ｷｮｰﾜ)'!$1:$11</definedName>
  </definedNames>
  <calcPr fullCalcOnLoad="1"/>
</workbook>
</file>

<file path=xl/sharedStrings.xml><?xml version="1.0" encoding="utf-8"?>
<sst xmlns="http://schemas.openxmlformats.org/spreadsheetml/2006/main" count="1514" uniqueCount="982">
  <si>
    <t>商品名</t>
  </si>
  <si>
    <t>規格名</t>
  </si>
  <si>
    <t>重量</t>
  </si>
  <si>
    <t>建枠</t>
  </si>
  <si>
    <t>TS-1217</t>
  </si>
  <si>
    <t>T-1212</t>
  </si>
  <si>
    <t>T-1209</t>
  </si>
  <si>
    <t>T-1206</t>
  </si>
  <si>
    <t>T-1204</t>
  </si>
  <si>
    <t>TJ-1217</t>
  </si>
  <si>
    <t>TR-1217</t>
  </si>
  <si>
    <t>TC-917</t>
  </si>
  <si>
    <t>T-912</t>
  </si>
  <si>
    <t>T-909</t>
  </si>
  <si>
    <t>T-906</t>
  </si>
  <si>
    <t>T-904</t>
  </si>
  <si>
    <t>TJ-917</t>
  </si>
  <si>
    <t>TL-617</t>
  </si>
  <si>
    <t>T-612</t>
  </si>
  <si>
    <t>T-609</t>
  </si>
  <si>
    <t>T-606</t>
  </si>
  <si>
    <t>T-604</t>
  </si>
  <si>
    <t>TJ-617</t>
  </si>
  <si>
    <t>TL-417</t>
  </si>
  <si>
    <t>鋼製布板</t>
  </si>
  <si>
    <t>YK-518</t>
  </si>
  <si>
    <t>YK-515</t>
  </si>
  <si>
    <t>YK-512</t>
  </si>
  <si>
    <t>YK-509</t>
  </si>
  <si>
    <t>YK-218</t>
  </si>
  <si>
    <t>YK-215</t>
  </si>
  <si>
    <t>YK-212</t>
  </si>
  <si>
    <t>YK-209</t>
  </si>
  <si>
    <t>ブレース</t>
  </si>
  <si>
    <t>XA-1618</t>
  </si>
  <si>
    <t>XA-1615</t>
  </si>
  <si>
    <t>XA-1612</t>
  </si>
  <si>
    <t>XA-1609</t>
  </si>
  <si>
    <t>XA-1218</t>
  </si>
  <si>
    <t>XA-1215</t>
  </si>
  <si>
    <t>XA-1212</t>
  </si>
  <si>
    <t>XA-1209</t>
  </si>
  <si>
    <t>XA-918</t>
  </si>
  <si>
    <t>XA-915</t>
  </si>
  <si>
    <t>XA-912</t>
  </si>
  <si>
    <t>XA-909</t>
  </si>
  <si>
    <t>XA-618</t>
  </si>
  <si>
    <t>XA-615</t>
  </si>
  <si>
    <t>XA-612</t>
  </si>
  <si>
    <t>XA-609</t>
  </si>
  <si>
    <t>XA-418</t>
  </si>
  <si>
    <t>XA-415</t>
  </si>
  <si>
    <t>XA-412</t>
  </si>
  <si>
    <t>XA-409</t>
  </si>
  <si>
    <t>ジャッキベース</t>
  </si>
  <si>
    <t>BB-25</t>
  </si>
  <si>
    <t>階段</t>
  </si>
  <si>
    <t>開口部手摺</t>
  </si>
  <si>
    <t>階段手摺</t>
  </si>
  <si>
    <t>KSB-912L</t>
  </si>
  <si>
    <t>AT-2X</t>
  </si>
  <si>
    <t>単重</t>
  </si>
  <si>
    <t>妻側手摺</t>
  </si>
  <si>
    <t>AT3-912</t>
  </si>
  <si>
    <t>AT3-069</t>
  </si>
  <si>
    <t>手摺柱</t>
  </si>
  <si>
    <t>SP-95</t>
  </si>
  <si>
    <t>YS-500</t>
  </si>
  <si>
    <t>YS-240</t>
  </si>
  <si>
    <t>鋼製足場板</t>
  </si>
  <si>
    <t>LPO-40</t>
  </si>
  <si>
    <t>LPO-30</t>
  </si>
  <si>
    <t>LPO-20</t>
  </si>
  <si>
    <t>足場板</t>
  </si>
  <si>
    <t>合板4.0m</t>
  </si>
  <si>
    <t>合板2.0m</t>
  </si>
  <si>
    <t>敷板4.0m</t>
  </si>
  <si>
    <t>敷板2.0m</t>
  </si>
  <si>
    <t>垂直梯子</t>
  </si>
  <si>
    <t>A-17</t>
  </si>
  <si>
    <t>A-9</t>
  </si>
  <si>
    <t>梁枠</t>
  </si>
  <si>
    <t>HR-54</t>
  </si>
  <si>
    <t>HL-36</t>
  </si>
  <si>
    <t>梁枠上ベース</t>
  </si>
  <si>
    <t>HB-12</t>
  </si>
  <si>
    <t>HB-9</t>
  </si>
  <si>
    <t>HB-6</t>
  </si>
  <si>
    <t>梁枠クランプ</t>
  </si>
  <si>
    <t>方杖</t>
  </si>
  <si>
    <t>CHA-130</t>
  </si>
  <si>
    <t>RA-18</t>
  </si>
  <si>
    <t>単管パイプ</t>
  </si>
  <si>
    <t>6.0m</t>
  </si>
  <si>
    <t>5.5m</t>
  </si>
  <si>
    <t>5.0m</t>
  </si>
  <si>
    <t>4.5m</t>
  </si>
  <si>
    <t>4.0m</t>
  </si>
  <si>
    <t>3.5m</t>
  </si>
  <si>
    <t>3.0m</t>
  </si>
  <si>
    <t>2.5m</t>
  </si>
  <si>
    <t>2.0m</t>
  </si>
  <si>
    <t>1.8m</t>
  </si>
  <si>
    <t>1.5m</t>
  </si>
  <si>
    <t>1.2m</t>
  </si>
  <si>
    <t>1.0m</t>
  </si>
  <si>
    <t>0.9m</t>
  </si>
  <si>
    <t>0.6m</t>
  </si>
  <si>
    <t>単管パイプ打込用</t>
  </si>
  <si>
    <t>クランプ</t>
  </si>
  <si>
    <t>兼用直交</t>
  </si>
  <si>
    <t>兼用自在</t>
  </si>
  <si>
    <t>ｷｬｯﾁ直交</t>
  </si>
  <si>
    <t>ｷｬｯﾁ自在</t>
  </si>
  <si>
    <t>ジョイント</t>
  </si>
  <si>
    <t>直線</t>
  </si>
  <si>
    <t>ブラケット</t>
  </si>
  <si>
    <t>NKB-1000</t>
  </si>
  <si>
    <t>NKB-750</t>
  </si>
  <si>
    <t>NKB-500</t>
  </si>
  <si>
    <t>D-200</t>
  </si>
  <si>
    <t>D-250</t>
  </si>
  <si>
    <t>D-340</t>
  </si>
  <si>
    <t>D-450</t>
  </si>
  <si>
    <t>D-600</t>
  </si>
  <si>
    <t>D-850</t>
  </si>
  <si>
    <t>自在ステップ</t>
  </si>
  <si>
    <t>T-900</t>
  </si>
  <si>
    <t>T-600</t>
  </si>
  <si>
    <t>※調整枠H=1200用</t>
  </si>
  <si>
    <t>※調整枠H=900用</t>
  </si>
  <si>
    <t>※調整枠H=600用</t>
  </si>
  <si>
    <t>※調整枠H=400用</t>
  </si>
  <si>
    <t>　　　　　  200-250</t>
  </si>
  <si>
    <t>　　　　　  240-325</t>
  </si>
  <si>
    <t>　　　　　  300-440</t>
  </si>
  <si>
    <t>　　　　　  420-590</t>
  </si>
  <si>
    <t>　　　　　  570-860</t>
  </si>
  <si>
    <t>　　　　　  820-1110</t>
  </si>
  <si>
    <t>備考欄</t>
  </si>
  <si>
    <t>総重量</t>
  </si>
  <si>
    <t>Kg</t>
  </si>
  <si>
    <t>現場名：</t>
  </si>
  <si>
    <t>担当者名：</t>
  </si>
  <si>
    <t>渡り板(スキ間板)</t>
  </si>
  <si>
    <t>(15mm目合)</t>
  </si>
  <si>
    <t>0.5*6</t>
  </si>
  <si>
    <t>1*6</t>
  </si>
  <si>
    <t>2*6</t>
  </si>
  <si>
    <t>3*6</t>
  </si>
  <si>
    <t>5*5</t>
  </si>
  <si>
    <t>6*6</t>
  </si>
  <si>
    <t>7*7</t>
  </si>
  <si>
    <t>5*10</t>
  </si>
  <si>
    <t>8*8</t>
  </si>
  <si>
    <t>安全ネット</t>
  </si>
  <si>
    <t>(100mm目合)</t>
  </si>
  <si>
    <t>グリーンネット</t>
  </si>
  <si>
    <t>ブルーネット</t>
  </si>
  <si>
    <t>6m</t>
  </si>
  <si>
    <t>8m</t>
  </si>
  <si>
    <t>10m</t>
  </si>
  <si>
    <t>15m</t>
  </si>
  <si>
    <t>20m</t>
  </si>
  <si>
    <t>安全ブロック</t>
  </si>
  <si>
    <t>親綱支柱</t>
  </si>
  <si>
    <t>1.8*5.1</t>
  </si>
  <si>
    <t>1.5*5.1</t>
  </si>
  <si>
    <t>1.2*5.1</t>
  </si>
  <si>
    <t>0.9*5.1</t>
  </si>
  <si>
    <t>0.6*5.1</t>
  </si>
  <si>
    <t>防炎シート</t>
  </si>
  <si>
    <t>防音シート</t>
  </si>
  <si>
    <t>1.8*3.4</t>
  </si>
  <si>
    <t>結束糸</t>
  </si>
  <si>
    <t>シート用ヒモ</t>
  </si>
  <si>
    <t>ﾎﾜｲﾄ</t>
  </si>
  <si>
    <t>ｸﾞﾚｰ</t>
  </si>
  <si>
    <t>ｸﾞﾘｰﾝ</t>
  </si>
  <si>
    <t>ﾌﾞﾙｰ</t>
  </si>
  <si>
    <t>水</t>
  </si>
  <si>
    <t>平</t>
  </si>
  <si>
    <t>ト</t>
  </si>
  <si>
    <t>養</t>
  </si>
  <si>
    <t>生</t>
  </si>
  <si>
    <t>垂</t>
  </si>
  <si>
    <t>直</t>
  </si>
  <si>
    <t>シ</t>
  </si>
  <si>
    <t>用</t>
  </si>
  <si>
    <t>色：グレー</t>
  </si>
  <si>
    <t>色：グリーン</t>
  </si>
  <si>
    <t>色：ブルー</t>
  </si>
  <si>
    <t>防炎ﾒｯｼｭｼｰﾄ</t>
  </si>
  <si>
    <t>ｼﾞｮｲﾝﾄﾛｰﾌﾟ</t>
  </si>
  <si>
    <t>シート・垂直ネット用</t>
  </si>
  <si>
    <t>紐</t>
  </si>
  <si>
    <t>ｼｰﾄｸﾗﾝﾌﾟ</t>
  </si>
  <si>
    <t>ﾈｯﾄｸﾗﾝﾌﾟ</t>
  </si>
  <si>
    <t>親綱緊張器</t>
  </si>
  <si>
    <t>BB-35</t>
  </si>
  <si>
    <t>中/下さん兼用手摺</t>
  </si>
  <si>
    <t>YK-506</t>
  </si>
  <si>
    <t>YK-206</t>
  </si>
  <si>
    <t>XA-1606</t>
  </si>
  <si>
    <t>XA-1206</t>
  </si>
  <si>
    <t>XA-906</t>
  </si>
  <si>
    <t>XA-606</t>
  </si>
  <si>
    <t>XA-406</t>
  </si>
  <si>
    <t>ベース</t>
  </si>
  <si>
    <t>固定48.6</t>
  </si>
  <si>
    <t>ASS-17</t>
  </si>
  <si>
    <t>開閉式布板</t>
  </si>
  <si>
    <t>HYA-518</t>
  </si>
  <si>
    <t>先行手摺</t>
  </si>
  <si>
    <t>支柱　HⅡ-42</t>
  </si>
  <si>
    <t>G18</t>
  </si>
  <si>
    <t>G15</t>
  </si>
  <si>
    <t>G12</t>
  </si>
  <si>
    <t>G9</t>
  </si>
  <si>
    <t>G6</t>
  </si>
  <si>
    <t>ラッセルネット</t>
  </si>
  <si>
    <t>4*7</t>
  </si>
  <si>
    <t>1*6</t>
  </si>
  <si>
    <t>3*6</t>
  </si>
  <si>
    <t>5*5</t>
  </si>
  <si>
    <t>6*6</t>
  </si>
  <si>
    <t>5*10</t>
  </si>
  <si>
    <t>8*8</t>
  </si>
  <si>
    <t>10*10</t>
  </si>
  <si>
    <t>1*10</t>
  </si>
  <si>
    <t>3.6*12</t>
  </si>
  <si>
    <t>6*12</t>
  </si>
  <si>
    <t>シルバーネット</t>
  </si>
  <si>
    <t>7*7</t>
  </si>
  <si>
    <t>4*14</t>
  </si>
  <si>
    <t>7*14</t>
  </si>
  <si>
    <t>1.5*3.4</t>
  </si>
  <si>
    <t>1.2*3.4</t>
  </si>
  <si>
    <t>0.9*3.4</t>
  </si>
  <si>
    <t>0.6*3.4</t>
  </si>
  <si>
    <t>12m</t>
  </si>
  <si>
    <t>30m</t>
  </si>
  <si>
    <t>ｷｮｰﾜﾛｯｸ</t>
  </si>
  <si>
    <t>直交･平行併用型</t>
  </si>
  <si>
    <t>6ｍ</t>
  </si>
  <si>
    <t>12ｍ</t>
  </si>
  <si>
    <t>15ｍ</t>
  </si>
  <si>
    <t>20ｍ</t>
  </si>
  <si>
    <t>親綱支持用ベルト</t>
  </si>
  <si>
    <t>ベルト用緊張器</t>
  </si>
  <si>
    <t>コーナー金具</t>
  </si>
  <si>
    <t>色：グレー（Ⅰ類）</t>
  </si>
  <si>
    <t>色：シルバー（Ⅰ類）</t>
  </si>
  <si>
    <t>色：グレー</t>
  </si>
  <si>
    <t>(15mm目合)</t>
  </si>
  <si>
    <t>専用巾木</t>
  </si>
  <si>
    <t>RH-18</t>
  </si>
  <si>
    <t>RH-15</t>
  </si>
  <si>
    <t>RH-12</t>
  </si>
  <si>
    <t>RH-09</t>
  </si>
  <si>
    <t>FN-18M</t>
  </si>
  <si>
    <t>FN-12M</t>
  </si>
  <si>
    <t>FN-15M</t>
  </si>
  <si>
    <t>FN-09M</t>
  </si>
  <si>
    <t>FN-06M</t>
  </si>
  <si>
    <t>FT-912(T)</t>
  </si>
  <si>
    <t>FT-069(T)</t>
  </si>
  <si>
    <t>(L型)</t>
  </si>
  <si>
    <t>ATJ18</t>
  </si>
  <si>
    <t>ATJ15</t>
  </si>
  <si>
    <t>ATJ12</t>
  </si>
  <si>
    <t>ATJ09</t>
  </si>
  <si>
    <t>拡幅枠</t>
  </si>
  <si>
    <t>梯子枠</t>
  </si>
  <si>
    <t>大引受</t>
  </si>
  <si>
    <t>A-753HS</t>
  </si>
  <si>
    <t>A-752HS</t>
  </si>
  <si>
    <t>0.5m</t>
  </si>
  <si>
    <t>先端ｸﾗﾝﾌﾟ</t>
  </si>
  <si>
    <t>親綱ﾛｰﾌﾟ</t>
  </si>
  <si>
    <t>親</t>
  </si>
  <si>
    <t>綱</t>
  </si>
  <si>
    <t>資</t>
  </si>
  <si>
    <t>材</t>
  </si>
  <si>
    <t>（HORY UP2）</t>
  </si>
  <si>
    <t>（ｽｶｲｼﾞｬｯｸ）</t>
  </si>
  <si>
    <t>(Z-HABAKI)</t>
  </si>
  <si>
    <t>ｶﾞｰﾄﾞｽﾀﾝﾄﾞ</t>
  </si>
  <si>
    <t>鉄（ｸﾗﾝﾌﾟ無）</t>
  </si>
  <si>
    <t>ﾌﾟﾗｽﾁｯｸ</t>
  </si>
  <si>
    <t>ｶﾗｰｺｰﾝ</t>
  </si>
  <si>
    <t>ｺｰﾝ</t>
  </si>
  <si>
    <t>ﾊﾞｰ</t>
  </si>
  <si>
    <t>ｶﾞｰﾄﾞﾌｪﾝｽ</t>
  </si>
  <si>
    <t>ﾄﾞｱﾌｪﾝｽ</t>
  </si>
  <si>
    <t>ｱﾄﾞﾌﾗｯﾄﾊﾟﾈﾙ</t>
  </si>
  <si>
    <t>H=3.0m</t>
  </si>
  <si>
    <t>H=2.0m</t>
  </si>
  <si>
    <t>Jフック</t>
  </si>
  <si>
    <t>L金具</t>
  </si>
  <si>
    <t>S金具</t>
  </si>
  <si>
    <t>安全鋼板</t>
  </si>
  <si>
    <t>フックボルト</t>
  </si>
  <si>
    <t>KSH-1219</t>
  </si>
  <si>
    <t>KSH-2034</t>
  </si>
  <si>
    <t>KPH-0812</t>
  </si>
  <si>
    <t>KPH-1118</t>
  </si>
  <si>
    <t>KPH-0005</t>
  </si>
  <si>
    <t>ﾊﾝﾄﾞﾚｰﾙ</t>
  </si>
  <si>
    <t>ｸｲｯｸｽﾃｯﾌﾟ</t>
  </si>
  <si>
    <t>QS-38</t>
  </si>
  <si>
    <t>QS-24</t>
  </si>
  <si>
    <t>QS-15</t>
  </si>
  <si>
    <t>QST-19</t>
  </si>
  <si>
    <t>QST-14</t>
  </si>
  <si>
    <t>｜</t>
  </si>
  <si>
    <t>養生枠</t>
  </si>
  <si>
    <t>MOD-15</t>
  </si>
  <si>
    <t>MOD-17</t>
  </si>
  <si>
    <t>MOD-12</t>
  </si>
  <si>
    <t>MOD-09</t>
  </si>
  <si>
    <t>MOD-06</t>
  </si>
  <si>
    <t>養生ｸﾗﾝﾌﾟ</t>
  </si>
  <si>
    <t>防音ﾊﾟﾈﾙ</t>
  </si>
  <si>
    <t>BCCM 18</t>
  </si>
  <si>
    <t>BCCM 15</t>
  </si>
  <si>
    <t>BCCM 12</t>
  </si>
  <si>
    <t>BCCM 09</t>
  </si>
  <si>
    <t>BCCM 06</t>
  </si>
  <si>
    <t>BCCM 採光</t>
  </si>
  <si>
    <t>養生ｺｰﾅｰｸﾗﾝﾌﾟ</t>
  </si>
  <si>
    <t>養生三つ爪ｺｰﾅｰ</t>
  </si>
  <si>
    <t>ﾌｪﾝｽ用ブロック</t>
  </si>
  <si>
    <t>H鋼用金具</t>
  </si>
  <si>
    <t>①</t>
  </si>
  <si>
    <t>②</t>
  </si>
  <si>
    <t>③</t>
  </si>
  <si>
    <t>※ 御希望搬入日の3営業日前までにご注文お願い致します。</t>
  </si>
  <si>
    <t>※ 先に降ろしたい・梱包を分けたい・降し場所が違う場合</t>
  </si>
  <si>
    <t>NST-18</t>
  </si>
  <si>
    <t>NST-15</t>
  </si>
  <si>
    <t>NST-12</t>
  </si>
  <si>
    <t>NST-9</t>
  </si>
  <si>
    <t>NST-6</t>
  </si>
  <si>
    <t>壁つなぎ  140-170</t>
  </si>
  <si>
    <t>D-170</t>
  </si>
  <si>
    <t>D-140</t>
  </si>
  <si>
    <t>　　　　　  170-210</t>
  </si>
  <si>
    <t>HB-4</t>
  </si>
  <si>
    <t xml:space="preserve">    ① ② ③ に数量を分けて入力し、降し順を備考欄にご記入ください。　</t>
  </si>
  <si>
    <t>(W900)</t>
  </si>
  <si>
    <t>(W240)</t>
  </si>
  <si>
    <t>(W1200)</t>
  </si>
  <si>
    <t>(W600)</t>
  </si>
  <si>
    <t>(W400)</t>
  </si>
  <si>
    <t>(W500)</t>
  </si>
  <si>
    <t>ｻｲｸﾙｷｬｽﾀｰｹﾞｰﾄ</t>
  </si>
  <si>
    <t>CCG-2027A</t>
  </si>
  <si>
    <t>CCG-2036A</t>
  </si>
  <si>
    <t>CCG-2045A</t>
  </si>
  <si>
    <t>CCG-2054A</t>
  </si>
  <si>
    <t>扉</t>
  </si>
  <si>
    <t>W600</t>
  </si>
  <si>
    <t>W900</t>
  </si>
  <si>
    <t>ｻｲｸﾙｸﾛｽｹﾞｰﾄ</t>
  </si>
  <si>
    <t>(ｷｬｽﾀｰｹﾞｰﾄ</t>
  </si>
  <si>
    <t>ﾊﾟﾈﾙあり)</t>
  </si>
  <si>
    <t>ﾊﾟﾈﾙなし)</t>
  </si>
  <si>
    <t>CXG-2027A</t>
  </si>
  <si>
    <t>CXG-2036A</t>
  </si>
  <si>
    <t>CXG-2045A</t>
  </si>
  <si>
    <t>CXG-2054A</t>
  </si>
  <si>
    <t>CXG-2063A</t>
  </si>
  <si>
    <t>CXG-2072A</t>
  </si>
  <si>
    <t>(門型ｹﾞｰﾄ</t>
  </si>
  <si>
    <t>柱・基礎なし)</t>
  </si>
  <si>
    <t>※A-上部(手掛り)は</t>
  </si>
  <si>
    <t>　ｾｯﾄ数ではなく本数で</t>
  </si>
  <si>
    <t>　記載お願い致します</t>
  </si>
  <si>
    <t>A-上部</t>
  </si>
  <si>
    <t>色：白シート（Ⅱ類）</t>
  </si>
  <si>
    <t>　　ｺｰﾅｰﾊﾟﾈﾙ</t>
  </si>
  <si>
    <t>　　巾調整ﾊﾟﾈﾙ</t>
  </si>
  <si>
    <t>　　ﾄﾞｱﾊﾟﾈﾙ</t>
  </si>
  <si>
    <t>H=2.0m(W=1.0m)</t>
  </si>
  <si>
    <t>上部ﾊﾟﾈﾙ(H=1.0m)</t>
  </si>
  <si>
    <t>　　取付金具</t>
  </si>
  <si>
    <t>　　ｻｲﾄﾞﾄﾞｱ</t>
  </si>
  <si>
    <t>　　ｸﾘｱﾊﾟﾈﾙ</t>
  </si>
  <si>
    <t>　　ｺｰﾅｰｸﾘｱﾊﾟﾈﾙ</t>
  </si>
  <si>
    <t>　　　(販売品)</t>
  </si>
  <si>
    <t>H鋼用ﾌｪﾝｽｻﾎﾟｰﾄ</t>
  </si>
  <si>
    <t>ﾌｪﾝｽ金具</t>
  </si>
  <si>
    <t>60角ﾊﾟｲﾌﾟ</t>
  </si>
  <si>
    <t>4.0m</t>
  </si>
  <si>
    <t>3.5m</t>
  </si>
  <si>
    <t>3.0m</t>
  </si>
  <si>
    <t>2.5m</t>
  </si>
  <si>
    <t>2.0m</t>
  </si>
  <si>
    <t>1.5m</t>
  </si>
  <si>
    <t>1.0m</t>
  </si>
  <si>
    <t>5.5m</t>
  </si>
  <si>
    <t>5.0m</t>
  </si>
  <si>
    <t>4.5m</t>
  </si>
  <si>
    <t>100角ﾊﾟｲﾌﾟ</t>
  </si>
  <si>
    <t>60角用ｸﾗﾝﾌﾟ</t>
  </si>
  <si>
    <t>角丸直交</t>
  </si>
  <si>
    <t>角丸自在</t>
  </si>
  <si>
    <t>角角直交</t>
  </si>
  <si>
    <t>角角自在</t>
  </si>
  <si>
    <t>100角用ｸﾗﾝﾌﾟ</t>
  </si>
  <si>
    <t>脚立</t>
  </si>
  <si>
    <t>L-18(6尺)</t>
  </si>
  <si>
    <t>L-12(4尺)</t>
  </si>
  <si>
    <t>L-9(3尺)</t>
  </si>
  <si>
    <t>ﾍﾟｶﾞｻｽ</t>
  </si>
  <si>
    <r>
      <t>LLタイプ</t>
    </r>
    <r>
      <rPr>
        <sz val="7"/>
        <rFont val="MS UI Gothic"/>
        <family val="3"/>
      </rPr>
      <t>(感知ﾊﾞｰ付)</t>
    </r>
  </si>
  <si>
    <r>
      <t>Lタイプ</t>
    </r>
    <r>
      <rPr>
        <sz val="7"/>
        <rFont val="MS UI Gothic"/>
        <family val="3"/>
      </rPr>
      <t>(感知ﾊﾞｰ付)</t>
    </r>
  </si>
  <si>
    <t>Mタイプ</t>
  </si>
  <si>
    <t>MSタイプ</t>
  </si>
  <si>
    <r>
      <t>SLLタイプ</t>
    </r>
    <r>
      <rPr>
        <sz val="7"/>
        <rFont val="MS UI Gothic"/>
        <family val="3"/>
      </rPr>
      <t>(感知ﾊﾞｰ付)</t>
    </r>
  </si>
  <si>
    <t>ﾌﾞﾘｯｼﾞ1500</t>
  </si>
  <si>
    <r>
      <t>補助手摺</t>
    </r>
    <r>
      <rPr>
        <sz val="7"/>
        <rFont val="MS UI Gothic"/>
        <family val="3"/>
      </rPr>
      <t>(M～LL)</t>
    </r>
  </si>
  <si>
    <r>
      <t>補助手摺</t>
    </r>
    <r>
      <rPr>
        <sz val="7"/>
        <rFont val="MS UI Gothic"/>
        <family val="3"/>
      </rPr>
      <t>(SLL)</t>
    </r>
  </si>
  <si>
    <r>
      <rPr>
        <sz val="7.5"/>
        <rFont val="MS UI Gothic"/>
        <family val="3"/>
      </rPr>
      <t>直角LLタイプ</t>
    </r>
    <r>
      <rPr>
        <sz val="6"/>
        <rFont val="MS UI Gothic"/>
        <family val="3"/>
      </rPr>
      <t>(感知ﾊﾞｰ付)</t>
    </r>
  </si>
  <si>
    <r>
      <rPr>
        <sz val="7.5"/>
        <rFont val="MS UI Gothic"/>
        <family val="3"/>
      </rPr>
      <t>直角Lタイプ</t>
    </r>
    <r>
      <rPr>
        <sz val="6"/>
        <rFont val="MS UI Gothic"/>
        <family val="3"/>
      </rPr>
      <t>(感知ﾊﾞｰ付)</t>
    </r>
  </si>
  <si>
    <t>手摺枠</t>
  </si>
  <si>
    <t>HRF-129</t>
  </si>
  <si>
    <t>巾木</t>
  </si>
  <si>
    <t>AUDH-18</t>
  </si>
  <si>
    <t>AUDH-12</t>
  </si>
  <si>
    <t>ｷｬｽﾀｰ</t>
  </si>
  <si>
    <t>BL-8</t>
  </si>
  <si>
    <t>ｱｳﾄﾘｶﾞｰ</t>
  </si>
  <si>
    <t>RT-750</t>
  </si>
  <si>
    <r>
      <t>HRF-129</t>
    </r>
    <r>
      <rPr>
        <sz val="7"/>
        <rFont val="MS UI Gothic"/>
        <family val="3"/>
      </rPr>
      <t>(開閉式)</t>
    </r>
  </si>
  <si>
    <t>支柱</t>
  </si>
  <si>
    <t>SSP-36</t>
  </si>
  <si>
    <t>SSP-27</t>
  </si>
  <si>
    <t>SSP-18</t>
  </si>
  <si>
    <t>SSP-04</t>
  </si>
  <si>
    <t>SST-18</t>
  </si>
  <si>
    <t>水平つなぎ</t>
  </si>
  <si>
    <t>SST-15</t>
  </si>
  <si>
    <t>SST-12</t>
  </si>
  <si>
    <t>SST-09</t>
  </si>
  <si>
    <t>SST-06</t>
  </si>
  <si>
    <t>SST-03</t>
  </si>
  <si>
    <t>先行手すり筋交い</t>
  </si>
  <si>
    <t>SSX-18</t>
  </si>
  <si>
    <t>SSX-15</t>
  </si>
  <si>
    <t>SSX-12</t>
  </si>
  <si>
    <t>SSX-09</t>
  </si>
  <si>
    <t>SSX-06</t>
  </si>
  <si>
    <t>梁枠</t>
  </si>
  <si>
    <t>SSG-54</t>
  </si>
  <si>
    <t>SSG-36</t>
  </si>
  <si>
    <t>梁枠上ﾍﾞｰｽ</t>
  </si>
  <si>
    <t>SSJ-120</t>
  </si>
  <si>
    <t>SSJ-090</t>
  </si>
  <si>
    <t>SSJ-060</t>
  </si>
  <si>
    <t>SSK-03</t>
  </si>
  <si>
    <t>くさびﾌﾞﾗｹｯﾄ</t>
  </si>
  <si>
    <t>階段</t>
  </si>
  <si>
    <t>ASS-18BC</t>
  </si>
  <si>
    <t>開口部手摺金具</t>
  </si>
  <si>
    <t>KSB-AT</t>
  </si>
  <si>
    <t>下部階段調整</t>
  </si>
  <si>
    <t>SSCP-12</t>
  </si>
  <si>
    <t>SSCP-09</t>
  </si>
  <si>
    <t>補剛材</t>
  </si>
  <si>
    <t>SSHG</t>
  </si>
  <si>
    <t>搬入日時：</t>
  </si>
  <si>
    <t>：</t>
  </si>
  <si>
    <t>※ 梱包数量でのオーダー注文にご協力お願い致します。</t>
  </si>
  <si>
    <t>　　(●印は梱包数での注文受付に限る)</t>
  </si>
  <si>
    <t>梱包数</t>
  </si>
  <si>
    <t>梱包数</t>
  </si>
  <si>
    <t>※連結ﾎﾞﾙﾄ</t>
  </si>
  <si>
    <t>BT-300</t>
  </si>
  <si>
    <r>
      <t xml:space="preserve">こま板 </t>
    </r>
    <r>
      <rPr>
        <sz val="6"/>
        <rFont val="MS UI Gothic"/>
        <family val="3"/>
      </rPr>
      <t>240*240</t>
    </r>
  </si>
  <si>
    <t>ｻｲｸﾙﾒｯｼｭﾗｲﾄ</t>
  </si>
  <si>
    <t>ｹﾞｰﾄ</t>
  </si>
  <si>
    <r>
      <t>脚立ｷｬｯﾌﾟ</t>
    </r>
    <r>
      <rPr>
        <sz val="7"/>
        <rFont val="MS UI Gothic"/>
        <family val="3"/>
      </rPr>
      <t xml:space="preserve"> (販売)</t>
    </r>
  </si>
  <si>
    <r>
      <t>ｺﾞﾑﾊﾞﾝﾄﾞ</t>
    </r>
    <r>
      <rPr>
        <sz val="7"/>
        <rFont val="MS UI Gothic"/>
        <family val="3"/>
      </rPr>
      <t xml:space="preserve"> (販売)</t>
    </r>
  </si>
  <si>
    <t>足場資材①</t>
  </si>
  <si>
    <t>足場資材②</t>
  </si>
  <si>
    <t>本体</t>
  </si>
  <si>
    <t>仮囲い材・脚立・ﾍﾟｶﾞｻｽ・ｵﾘｵﾝ</t>
  </si>
  <si>
    <t>手摺資材・養生材・角ﾊﾟｲﾌﾟ・ローリング材</t>
  </si>
  <si>
    <t>スカイウェッジ (手すり先行くさび式足場)・その他資材</t>
  </si>
  <si>
    <t>※その他資材入力欄</t>
  </si>
  <si>
    <t>●100</t>
  </si>
  <si>
    <r>
      <t>HR-72</t>
    </r>
    <r>
      <rPr>
        <sz val="6"/>
        <rFont val="MS UI Gothic"/>
        <family val="3"/>
      </rPr>
      <t>（R1/L1）</t>
    </r>
  </si>
  <si>
    <t>(ベルト本数×4個)</t>
  </si>
  <si>
    <t>　 ※自動入力されます</t>
  </si>
  <si>
    <t>※自動入力されます</t>
  </si>
  <si>
    <r>
      <t xml:space="preserve">ﾌｪﾝｽｼｰﾄ </t>
    </r>
    <r>
      <rPr>
        <sz val="7"/>
        <rFont val="MS UI Gothic"/>
        <family val="3"/>
      </rPr>
      <t>(無地)</t>
    </r>
  </si>
  <si>
    <r>
      <t xml:space="preserve">ﾌｪﾝｽｼｰﾄ </t>
    </r>
    <r>
      <rPr>
        <sz val="7"/>
        <rFont val="MS UI Gothic"/>
        <family val="3"/>
      </rPr>
      <t>(安全第一)</t>
    </r>
  </si>
  <si>
    <r>
      <t xml:space="preserve">ｲﾝｼｭﾛｯｸ </t>
    </r>
    <r>
      <rPr>
        <sz val="7"/>
        <rFont val="MS UI Gothic"/>
        <family val="3"/>
      </rPr>
      <t>(100本/束)</t>
    </r>
  </si>
  <si>
    <t>ﾌｪﾝｽ金具 (ｸﾗﾝﾌﾟ付き)</t>
  </si>
  <si>
    <t>ﾌｪﾝｽ (1.8×1.8)</t>
  </si>
  <si>
    <t>●20</t>
  </si>
  <si>
    <t>●25</t>
  </si>
  <si>
    <t>●50</t>
  </si>
  <si>
    <t>●15</t>
  </si>
  <si>
    <t>●5</t>
  </si>
  <si>
    <t>引寄ロープ6m</t>
  </si>
  <si>
    <t>引寄ロープ12m</t>
  </si>
  <si>
    <t>引寄ロープ15m</t>
  </si>
  <si>
    <t>引寄ロープ20m</t>
  </si>
  <si>
    <r>
      <t>シート・ネット・親綱 材</t>
    </r>
    <r>
      <rPr>
        <sz val="8"/>
        <color indexed="10"/>
        <rFont val="MS UI Gothic"/>
        <family val="3"/>
      </rPr>
      <t>(紐が不要であれば【紐なし】にチェックを入れてください)</t>
    </r>
  </si>
  <si>
    <t>商品ｺｰﾄﾞ</t>
  </si>
  <si>
    <t>クランプ</t>
  </si>
  <si>
    <t>結束糸</t>
  </si>
  <si>
    <t>シート用ヒモ</t>
  </si>
  <si>
    <t xml:space="preserve">壁つなぎ </t>
  </si>
  <si>
    <t>防音シート　グレー</t>
  </si>
  <si>
    <t>防炎シート　白シート</t>
  </si>
  <si>
    <t>防炎シート　シルバー</t>
  </si>
  <si>
    <t>防炎ﾒｯｼｭｼｰﾄ　グレー</t>
  </si>
  <si>
    <t>先行手摺　スカイジャック</t>
  </si>
  <si>
    <t>先行手摺　HORY UP2</t>
  </si>
  <si>
    <t>安全鋼板　取付金具</t>
  </si>
  <si>
    <t>安全鋼板　ｻｲﾄﾞﾄﾞｱ</t>
  </si>
  <si>
    <t>025-210</t>
  </si>
  <si>
    <t>伸縮ﾀﾗｯﾌﾟ</t>
  </si>
  <si>
    <t>010-060</t>
  </si>
  <si>
    <t>010-130</t>
  </si>
  <si>
    <t>010-230</t>
  </si>
  <si>
    <t>010-070</t>
  </si>
  <si>
    <t>020-010</t>
  </si>
  <si>
    <t>020-020</t>
  </si>
  <si>
    <t>020-030</t>
  </si>
  <si>
    <t>020-040</t>
  </si>
  <si>
    <t>020-050</t>
  </si>
  <si>
    <t>020-060</t>
  </si>
  <si>
    <t>020-070</t>
  </si>
  <si>
    <t>020-080</t>
  </si>
  <si>
    <t>020-090</t>
  </si>
  <si>
    <t>020-100</t>
  </si>
  <si>
    <t>030-010</t>
  </si>
  <si>
    <t>030-020</t>
  </si>
  <si>
    <t>030-030</t>
  </si>
  <si>
    <t>030-040</t>
  </si>
  <si>
    <t>030-050</t>
  </si>
  <si>
    <t>030-060</t>
  </si>
  <si>
    <t>030-070</t>
  </si>
  <si>
    <t>030-080</t>
  </si>
  <si>
    <t>030-090</t>
  </si>
  <si>
    <t>030-100</t>
  </si>
  <si>
    <t>030-110</t>
  </si>
  <si>
    <t>030-120</t>
  </si>
  <si>
    <t>030-130</t>
  </si>
  <si>
    <t>030-140</t>
  </si>
  <si>
    <t>030-150</t>
  </si>
  <si>
    <t>030-160</t>
  </si>
  <si>
    <t>030-170</t>
  </si>
  <si>
    <t>030-180</t>
  </si>
  <si>
    <t>030-190</t>
  </si>
  <si>
    <t>030-200</t>
  </si>
  <si>
    <t>030-210</t>
  </si>
  <si>
    <t>030-220</t>
  </si>
  <si>
    <t>030-230</t>
  </si>
  <si>
    <t>030-240</t>
  </si>
  <si>
    <t>030-250</t>
  </si>
  <si>
    <t>040-010</t>
  </si>
  <si>
    <t>040-100</t>
  </si>
  <si>
    <t>050-010</t>
  </si>
  <si>
    <t>070-500</t>
  </si>
  <si>
    <t>080-010</t>
  </si>
  <si>
    <t>090-010</t>
  </si>
  <si>
    <t>100-010</t>
  </si>
  <si>
    <t>100-020</t>
  </si>
  <si>
    <t>110-010</t>
  </si>
  <si>
    <t>130-010</t>
  </si>
  <si>
    <t>130-020</t>
  </si>
  <si>
    <t>140-010</t>
  </si>
  <si>
    <t>140-020</t>
  </si>
  <si>
    <t>140-030</t>
  </si>
  <si>
    <t>150-010</t>
  </si>
  <si>
    <t>150-020</t>
  </si>
  <si>
    <t>150-030</t>
  </si>
  <si>
    <t>150-040</t>
  </si>
  <si>
    <t>150-700</t>
  </si>
  <si>
    <t>160-010</t>
  </si>
  <si>
    <t>160-020</t>
  </si>
  <si>
    <t>160-040</t>
  </si>
  <si>
    <t>170-010</t>
  </si>
  <si>
    <t>170-700</t>
  </si>
  <si>
    <t>170-030</t>
  </si>
  <si>
    <t>180-010</t>
  </si>
  <si>
    <t>180-020</t>
  </si>
  <si>
    <t>180-030</t>
  </si>
  <si>
    <t>185-010</t>
  </si>
  <si>
    <t>190-010</t>
  </si>
  <si>
    <t>220-010</t>
  </si>
  <si>
    <t>220-020</t>
  </si>
  <si>
    <t>220-030</t>
  </si>
  <si>
    <t>220-040</t>
  </si>
  <si>
    <t>220-050</t>
  </si>
  <si>
    <t>220-060</t>
  </si>
  <si>
    <t>220-070</t>
  </si>
  <si>
    <t>220-080</t>
  </si>
  <si>
    <t>220-090</t>
  </si>
  <si>
    <t>220-100</t>
  </si>
  <si>
    <t>220-110</t>
  </si>
  <si>
    <t>220-120</t>
  </si>
  <si>
    <t>220-130</t>
  </si>
  <si>
    <t>220-140</t>
  </si>
  <si>
    <t>220-150</t>
  </si>
  <si>
    <t>220-160</t>
  </si>
  <si>
    <t>230-010</t>
  </si>
  <si>
    <t>230-020</t>
  </si>
  <si>
    <t>230-040</t>
  </si>
  <si>
    <t>230-050</t>
  </si>
  <si>
    <t>230-060</t>
  </si>
  <si>
    <t>240-010</t>
  </si>
  <si>
    <t>250-010</t>
  </si>
  <si>
    <t>250-020</t>
  </si>
  <si>
    <t>250-030</t>
  </si>
  <si>
    <t>250-040</t>
  </si>
  <si>
    <t>260-200</t>
  </si>
  <si>
    <t>260-210</t>
  </si>
  <si>
    <t>260-030</t>
  </si>
  <si>
    <t>260-040</t>
  </si>
  <si>
    <t>260-050</t>
  </si>
  <si>
    <t>260-060</t>
  </si>
  <si>
    <t>260-070</t>
  </si>
  <si>
    <t>260-080</t>
  </si>
  <si>
    <t>785-010</t>
  </si>
  <si>
    <t>785-020</t>
  </si>
  <si>
    <t>785-030</t>
  </si>
  <si>
    <t>785-040</t>
  </si>
  <si>
    <t>785-050</t>
  </si>
  <si>
    <t>785-110</t>
  </si>
  <si>
    <t>785-120</t>
  </si>
  <si>
    <t>780-120</t>
  </si>
  <si>
    <t>780-130</t>
  </si>
  <si>
    <t>780-140</t>
  </si>
  <si>
    <t>780-150</t>
  </si>
  <si>
    <t>621-010</t>
  </si>
  <si>
    <t>621-020</t>
  </si>
  <si>
    <t>621-030</t>
  </si>
  <si>
    <t>621-040</t>
  </si>
  <si>
    <t>621-050</t>
  </si>
  <si>
    <t>621-060</t>
  </si>
  <si>
    <t>621-070</t>
  </si>
  <si>
    <t>621-080</t>
  </si>
  <si>
    <t>621-090</t>
  </si>
  <si>
    <t>621-100</t>
  </si>
  <si>
    <t>626-070</t>
  </si>
  <si>
    <t>626-010</t>
  </si>
  <si>
    <t>626-020</t>
  </si>
  <si>
    <t>626-040</t>
  </si>
  <si>
    <t>626-030</t>
  </si>
  <si>
    <t>626-050</t>
  </si>
  <si>
    <t>626-060</t>
  </si>
  <si>
    <t>631-010</t>
  </si>
  <si>
    <t>631-020</t>
  </si>
  <si>
    <t>631-030</t>
  </si>
  <si>
    <t>631-040</t>
  </si>
  <si>
    <t>631-050</t>
  </si>
  <si>
    <t>631-060</t>
  </si>
  <si>
    <t>631-070</t>
  </si>
  <si>
    <t>631-080</t>
  </si>
  <si>
    <t>631-090</t>
  </si>
  <si>
    <t>631-100</t>
  </si>
  <si>
    <t>631-110</t>
  </si>
  <si>
    <t>600-010</t>
  </si>
  <si>
    <t>600-020</t>
  </si>
  <si>
    <t>600-030</t>
  </si>
  <si>
    <t>600-060</t>
  </si>
  <si>
    <t>600-040</t>
  </si>
  <si>
    <t>600-050</t>
  </si>
  <si>
    <t>600-070</t>
  </si>
  <si>
    <t>605-020</t>
  </si>
  <si>
    <t>610-070</t>
  </si>
  <si>
    <t>600-100</t>
  </si>
  <si>
    <t>600-110</t>
  </si>
  <si>
    <t>600-120</t>
  </si>
  <si>
    <t>646-010</t>
  </si>
  <si>
    <t>646-020</t>
  </si>
  <si>
    <t>646-030</t>
  </si>
  <si>
    <t>646-040</t>
  </si>
  <si>
    <t>646-050</t>
  </si>
  <si>
    <t>652-300</t>
  </si>
  <si>
    <t>652-310</t>
  </si>
  <si>
    <t>652-320</t>
  </si>
  <si>
    <t>652-330</t>
  </si>
  <si>
    <t>652-340</t>
  </si>
  <si>
    <t>652-010</t>
  </si>
  <si>
    <t>652-020</t>
  </si>
  <si>
    <t>652-030</t>
  </si>
  <si>
    <t>652-040</t>
  </si>
  <si>
    <t>652-050</t>
  </si>
  <si>
    <t>746-010</t>
  </si>
  <si>
    <t>746-020</t>
  </si>
  <si>
    <t>746-030</t>
  </si>
  <si>
    <t>746-040</t>
  </si>
  <si>
    <t>746-050</t>
  </si>
  <si>
    <t>680-010</t>
  </si>
  <si>
    <t>680-020</t>
  </si>
  <si>
    <t>680-040</t>
  </si>
  <si>
    <t>680-050</t>
  </si>
  <si>
    <t>690-030</t>
  </si>
  <si>
    <t>230-255</t>
  </si>
  <si>
    <t>230-245</t>
  </si>
  <si>
    <t>615-070</t>
  </si>
  <si>
    <t>615-020</t>
  </si>
  <si>
    <t>615-010</t>
  </si>
  <si>
    <t>615-050</t>
  </si>
  <si>
    <t>615-730</t>
  </si>
  <si>
    <t>615-740</t>
  </si>
  <si>
    <t>615-705</t>
  </si>
  <si>
    <t>615-715</t>
  </si>
  <si>
    <t>780-010</t>
  </si>
  <si>
    <t>780-020</t>
  </si>
  <si>
    <t>780-030</t>
  </si>
  <si>
    <t>780-040</t>
  </si>
  <si>
    <t>780-050</t>
  </si>
  <si>
    <t>780-060</t>
  </si>
  <si>
    <t>780-510</t>
  </si>
  <si>
    <t>780-520</t>
  </si>
  <si>
    <t>780-530</t>
  </si>
  <si>
    <t>780-540</t>
  </si>
  <si>
    <t>290-010</t>
  </si>
  <si>
    <t>290-020</t>
  </si>
  <si>
    <t>540-010</t>
  </si>
  <si>
    <t>540-020</t>
  </si>
  <si>
    <t>540-030</t>
  </si>
  <si>
    <t>540-040</t>
  </si>
  <si>
    <t>540-050</t>
  </si>
  <si>
    <t>200-010</t>
  </si>
  <si>
    <t>200-020</t>
  </si>
  <si>
    <t>200-030</t>
  </si>
  <si>
    <t>200-040</t>
  </si>
  <si>
    <t>200-050</t>
  </si>
  <si>
    <t>200-060</t>
  </si>
  <si>
    <t>230-200</t>
  </si>
  <si>
    <t>230-220</t>
  </si>
  <si>
    <t>ｸﾗﾚｽﾄﾞｱ</t>
  </si>
  <si>
    <t>200-360</t>
  </si>
  <si>
    <t>200-370</t>
  </si>
  <si>
    <t>720-010</t>
  </si>
  <si>
    <t>720-020</t>
  </si>
  <si>
    <t>720-030</t>
  </si>
  <si>
    <t>720-040</t>
  </si>
  <si>
    <t>720-050</t>
  </si>
  <si>
    <t>720-060</t>
  </si>
  <si>
    <t>230-235</t>
  </si>
  <si>
    <t>500-115</t>
  </si>
  <si>
    <t>500-125</t>
  </si>
  <si>
    <t>500-135</t>
  </si>
  <si>
    <t>500-145</t>
  </si>
  <si>
    <t>500-155</t>
  </si>
  <si>
    <t>500-165</t>
  </si>
  <si>
    <t>500-185</t>
  </si>
  <si>
    <t>505-065</t>
  </si>
  <si>
    <t>505-075</t>
  </si>
  <si>
    <t>505-085</t>
  </si>
  <si>
    <t>505-095</t>
  </si>
  <si>
    <t>505-105</t>
  </si>
  <si>
    <t>505-115</t>
  </si>
  <si>
    <t>505-125</t>
  </si>
  <si>
    <t>505-135</t>
  </si>
  <si>
    <t>505-145</t>
  </si>
  <si>
    <t>505-155</t>
  </si>
  <si>
    <t>300-010</t>
  </si>
  <si>
    <t>300-020</t>
  </si>
  <si>
    <t>310-010</t>
  </si>
  <si>
    <t>310-020</t>
  </si>
  <si>
    <t>320-010</t>
  </si>
  <si>
    <t>340-170</t>
  </si>
  <si>
    <t>701-020</t>
  </si>
  <si>
    <t>701-030</t>
  </si>
  <si>
    <t>701-040</t>
  </si>
  <si>
    <t>701-050</t>
  </si>
  <si>
    <t>701-060</t>
  </si>
  <si>
    <t>701-070</t>
  </si>
  <si>
    <t>706-020</t>
  </si>
  <si>
    <t>706-030</t>
  </si>
  <si>
    <t>706-040</t>
  </si>
  <si>
    <t>706-050</t>
  </si>
  <si>
    <t>712-010</t>
  </si>
  <si>
    <t>712-020</t>
  </si>
  <si>
    <t>712-030</t>
  </si>
  <si>
    <t>712-040</t>
  </si>
  <si>
    <t>715-010</t>
  </si>
  <si>
    <t>715-020</t>
  </si>
  <si>
    <t>715-030</t>
  </si>
  <si>
    <t>715-040</t>
  </si>
  <si>
    <t>715-050</t>
  </si>
  <si>
    <t>715-060</t>
  </si>
  <si>
    <t>715-080</t>
  </si>
  <si>
    <t>715-260</t>
  </si>
  <si>
    <t>715-160</t>
  </si>
  <si>
    <t>715-170</t>
  </si>
  <si>
    <t>715-700</t>
  </si>
  <si>
    <t>715-710</t>
  </si>
  <si>
    <t>715-720</t>
  </si>
  <si>
    <t>210-055</t>
  </si>
  <si>
    <t>210-065</t>
  </si>
  <si>
    <t>210-700</t>
  </si>
  <si>
    <t>732-010</t>
  </si>
  <si>
    <t>732-030</t>
  </si>
  <si>
    <t>732-050</t>
  </si>
  <si>
    <t>732-040</t>
  </si>
  <si>
    <t>732-060</t>
  </si>
  <si>
    <t>732-070</t>
  </si>
  <si>
    <t>730-710</t>
  </si>
  <si>
    <t>730-730</t>
  </si>
  <si>
    <t>410-010</t>
  </si>
  <si>
    <t>410-030</t>
  </si>
  <si>
    <t>725-035</t>
  </si>
  <si>
    <t>725-065</t>
  </si>
  <si>
    <t>270-010</t>
  </si>
  <si>
    <t>270-030</t>
  </si>
  <si>
    <t>270-040</t>
  </si>
  <si>
    <t>490-940</t>
  </si>
  <si>
    <t>490-700</t>
  </si>
  <si>
    <t>555-120</t>
  </si>
  <si>
    <t>555-010</t>
  </si>
  <si>
    <t>555-020</t>
  </si>
  <si>
    <t>555-030</t>
  </si>
  <si>
    <t>555-060</t>
  </si>
  <si>
    <t>555-130</t>
  </si>
  <si>
    <t>555-140</t>
  </si>
  <si>
    <t>555-050</t>
  </si>
  <si>
    <t>555-080</t>
  </si>
  <si>
    <t>555-040</t>
  </si>
  <si>
    <t>558-010</t>
  </si>
  <si>
    <t>558-020</t>
  </si>
  <si>
    <t>SSP-09</t>
  </si>
  <si>
    <t>457-015</t>
  </si>
  <si>
    <t>457-025</t>
  </si>
  <si>
    <t>457-035</t>
  </si>
  <si>
    <t>457-045</t>
  </si>
  <si>
    <t>457-055</t>
  </si>
  <si>
    <t>457-115</t>
  </si>
  <si>
    <t>457-125</t>
  </si>
  <si>
    <t>457-135</t>
  </si>
  <si>
    <t>457-145</t>
  </si>
  <si>
    <t>457-155</t>
  </si>
  <si>
    <t>457-165</t>
  </si>
  <si>
    <t>457-215</t>
  </si>
  <si>
    <t>457-225</t>
  </si>
  <si>
    <t>457-235</t>
  </si>
  <si>
    <t>457-245</t>
  </si>
  <si>
    <t>457-255</t>
  </si>
  <si>
    <t>457-315</t>
  </si>
  <si>
    <t>457-325</t>
  </si>
  <si>
    <t>457-415</t>
  </si>
  <si>
    <t>457-425</t>
  </si>
  <si>
    <t>457-435</t>
  </si>
  <si>
    <t>457-525</t>
  </si>
  <si>
    <t>457-815</t>
  </si>
  <si>
    <t>457-885</t>
  </si>
  <si>
    <t>457-715</t>
  </si>
  <si>
    <t>457-725</t>
  </si>
  <si>
    <t>457-925</t>
  </si>
  <si>
    <t>010-010</t>
  </si>
  <si>
    <t>010-020</t>
  </si>
  <si>
    <t>010-030</t>
  </si>
  <si>
    <t>010-040</t>
  </si>
  <si>
    <t>010-050</t>
  </si>
  <si>
    <t>010-080</t>
  </si>
  <si>
    <t>010-090</t>
  </si>
  <si>
    <t>010-100</t>
  </si>
  <si>
    <t>010-110</t>
  </si>
  <si>
    <t>010-120</t>
  </si>
  <si>
    <t>010-180</t>
  </si>
  <si>
    <t>010-190</t>
  </si>
  <si>
    <t>010-200</t>
  </si>
  <si>
    <t>010-210</t>
  </si>
  <si>
    <t>010-220</t>
  </si>
  <si>
    <t>010-240</t>
  </si>
  <si>
    <t>230-120</t>
  </si>
  <si>
    <t>230-130</t>
  </si>
  <si>
    <t>230-140</t>
  </si>
  <si>
    <t>230-150</t>
  </si>
  <si>
    <t>230-160</t>
  </si>
  <si>
    <t>230-170</t>
  </si>
  <si>
    <t>230-180</t>
  </si>
  <si>
    <t>230-190</t>
  </si>
  <si>
    <t>701-500</t>
  </si>
  <si>
    <t>706-500</t>
  </si>
  <si>
    <t>557-010</t>
  </si>
  <si>
    <t>ﾍﾗｸﾚｽ</t>
  </si>
  <si>
    <t>557-030</t>
  </si>
  <si>
    <t>559-010</t>
  </si>
  <si>
    <t>ｴｸﾚｽ</t>
  </si>
  <si>
    <t>559-020</t>
  </si>
  <si>
    <t>補助手摺</t>
  </si>
  <si>
    <t>ｵﾘｵﾝ</t>
  </si>
  <si>
    <t>SGﾌﾞﾘｯｼﾞ</t>
  </si>
  <si>
    <t>558-500</t>
  </si>
  <si>
    <t>下部連結棒 ｽﾄｯﾊﾟｰ</t>
  </si>
  <si>
    <t>ｻｲｸﾙｸﾛｽｹﾞｰﾄ</t>
  </si>
  <si>
    <t>ｻｲｸﾙｷｬｽﾀｰｹﾞｰﾄ</t>
  </si>
  <si>
    <t>ｻｲｸﾙﾒｯｼｭﾗｲﾄ</t>
  </si>
  <si>
    <t>ｱﾄﾞﾌﾗｯﾄﾊﾟﾈﾙ</t>
  </si>
  <si>
    <t>ｱﾄﾞﾌﾗｯﾄﾊﾟﾈﾙ　ｺｰﾅｰﾊﾟﾈﾙ</t>
  </si>
  <si>
    <t>ｱﾄﾞﾌﾗｯﾄﾊﾟﾈﾙ　巾調整ﾊﾟﾈﾙ</t>
  </si>
  <si>
    <t>ｱﾄﾞﾌﾗｯﾄﾊﾟﾈﾙ　ﾄﾞｱﾊﾟﾈﾙ</t>
  </si>
  <si>
    <t>ｱﾄﾞﾌﾗｯﾄﾊﾟﾈﾙ　ｸﾘｱﾊﾟﾈﾙ</t>
  </si>
  <si>
    <t>ｱﾄﾞﾌﾗｯﾄﾊﾟﾈﾙ　ｺｰﾅｰｸﾘｱﾊﾟﾈﾙ</t>
  </si>
  <si>
    <t>ｱﾄﾞﾌﾗｯﾄﾊﾟﾈﾙ　取付金具</t>
  </si>
  <si>
    <t>ｶﾞｰﾄﾞﾌｪﾝｽ</t>
  </si>
  <si>
    <t>ｶﾞｰﾄﾞｽﾀﾝﾄﾞ</t>
  </si>
  <si>
    <t>ｶﾗｰｺｰﾝ</t>
  </si>
  <si>
    <t>ﾍﾟｶﾞｻｽ</t>
  </si>
  <si>
    <t>CLG-54</t>
  </si>
  <si>
    <t>CLG-63</t>
  </si>
  <si>
    <t>CLG-72</t>
  </si>
  <si>
    <t>060-010</t>
  </si>
  <si>
    <t>060-020</t>
  </si>
  <si>
    <t>121-010</t>
  </si>
  <si>
    <t>121-020</t>
  </si>
  <si>
    <t>121-030</t>
  </si>
  <si>
    <t>121-040</t>
  </si>
  <si>
    <t>121-050</t>
  </si>
  <si>
    <t>025-200</t>
  </si>
  <si>
    <t>CLG-90</t>
  </si>
  <si>
    <t>※片開きで使用する場合</t>
  </si>
  <si>
    <t>片開き金具が必要です</t>
  </si>
  <si>
    <t>片開き金具(1個/台)</t>
  </si>
  <si>
    <t>170-020</t>
  </si>
  <si>
    <t>ｺｰﾅｰﾊﾟﾈﾙ</t>
  </si>
  <si>
    <t>715-410</t>
  </si>
  <si>
    <t>715-420</t>
  </si>
  <si>
    <t>210-075</t>
  </si>
  <si>
    <t>210-085</t>
  </si>
  <si>
    <t>750ﾀｲﾌﾟ</t>
  </si>
  <si>
    <t>1200ﾀｲﾌﾟ</t>
  </si>
  <si>
    <t>732-020</t>
  </si>
  <si>
    <t>720-070</t>
  </si>
  <si>
    <t>730-705</t>
  </si>
  <si>
    <t>180-045</t>
  </si>
  <si>
    <t>①重量</t>
  </si>
  <si>
    <t>②重量</t>
  </si>
  <si>
    <t>③重量</t>
  </si>
  <si>
    <t>Kg</t>
  </si>
  <si>
    <r>
      <t>※ 梱包でのオーダー (</t>
    </r>
    <r>
      <rPr>
        <b/>
        <u val="single"/>
        <sz val="8"/>
        <color indexed="10"/>
        <rFont val="MS UI Gothic"/>
        <family val="3"/>
      </rPr>
      <t>入力は梱包数ではなく個数</t>
    </r>
    <r>
      <rPr>
        <b/>
        <sz val="8"/>
        <color indexed="10"/>
        <rFont val="MS UI Gothic"/>
        <family val="3"/>
      </rPr>
      <t>) にご協力お願い致します。</t>
    </r>
  </si>
  <si>
    <r>
      <t>　　【●印は梱包での注文受付 に限る</t>
    </r>
    <r>
      <rPr>
        <b/>
        <u val="single"/>
        <sz val="8"/>
        <color indexed="10"/>
        <rFont val="MS UI Gothic"/>
        <family val="3"/>
      </rPr>
      <t>(</t>
    </r>
    <r>
      <rPr>
        <b/>
        <u val="single"/>
        <sz val="8"/>
        <color indexed="10"/>
        <rFont val="MS UI Gothic"/>
        <family val="3"/>
      </rPr>
      <t>入力は梱包数ではなく個数)】</t>
    </r>
  </si>
  <si>
    <t>815-010</t>
  </si>
  <si>
    <t>815-020</t>
  </si>
  <si>
    <t>ｽｶｲﾊﾝｶﾞｰ</t>
  </si>
  <si>
    <t>AS-1050</t>
  </si>
  <si>
    <t>AS-1330</t>
  </si>
  <si>
    <t>ｱﾙﾐ梯子</t>
  </si>
  <si>
    <t>280-530</t>
  </si>
  <si>
    <t>280-540</t>
  </si>
  <si>
    <t>280-550</t>
  </si>
  <si>
    <t>LKS-4.1</t>
  </si>
  <si>
    <t>LKS-5.1</t>
  </si>
  <si>
    <t>LKS-6.1</t>
  </si>
  <si>
    <t>ｲｰｼﾞｰｸﾗｲﾏｰ</t>
  </si>
  <si>
    <t>281-020</t>
  </si>
  <si>
    <t>281-705</t>
  </si>
  <si>
    <t>281-715</t>
  </si>
  <si>
    <t>接続金具</t>
  </si>
  <si>
    <t>ｽｶｲﾊﾝｶﾞｰ・ｱﾙﾐ梯子・ｲｰｼﾞｰｸﾗｲﾏｰ</t>
  </si>
  <si>
    <t>※ｱﾙﾐ梯子</t>
  </si>
  <si>
    <t>　連結時に使用</t>
  </si>
  <si>
    <t>【 仮設資材発注依頼書 】 VOL.3</t>
  </si>
  <si>
    <t>LH-36.4(300～650㎜)</t>
  </si>
  <si>
    <t>取付ﾊﾞｰ</t>
  </si>
  <si>
    <t>550-015</t>
  </si>
  <si>
    <t>550-025</t>
  </si>
  <si>
    <t>550-035</t>
  </si>
  <si>
    <t>550-045</t>
  </si>
  <si>
    <t>550-055</t>
  </si>
  <si>
    <t>225-730</t>
  </si>
  <si>
    <t>杭ﾊﾟｲﾌﾟ</t>
  </si>
  <si>
    <t>1.1m</t>
  </si>
  <si>
    <t>225-740</t>
  </si>
  <si>
    <t>457-065</t>
  </si>
  <si>
    <t>SSP-225</t>
  </si>
  <si>
    <t>457-905</t>
  </si>
  <si>
    <t>拡幅狭幅ﾌﾞﾗｹｯﾄ</t>
  </si>
  <si>
    <t>SSW-03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</si>
</sst>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0.0_);[Red]\(0.0\)"/>
    <numFmt numFmtId="181" formatCode="0.00_);[Red]\(0.00\)"/>
    <numFmt numFmtId="182" formatCode="0_);[Red]\(0\)"/>
    <numFmt numFmtId="183" formatCode="0_ "/>
    <numFmt numFmtId="184" formatCode="#,##0.00_ ;[Red]\-#,##0.00\ "/>
    <numFmt numFmtId="185" formatCode="0.0"/>
    <numFmt numFmtId="186" formatCode="[$]ggge&quot;年&quot;m&quot;月&quot;d&quot;日&quot;;@"/>
    <numFmt numFmtId="187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ｺﾞｼｯｸ"/>
      <family val="3"/>
    </font>
    <font>
      <sz val="8"/>
      <name val="MS UI Gothic"/>
      <family val="3"/>
    </font>
    <font>
      <sz val="7"/>
      <name val="MS UI Gothic"/>
      <family val="3"/>
    </font>
    <font>
      <sz val="10"/>
      <name val="MS UI Gothic"/>
      <family val="3"/>
    </font>
    <font>
      <sz val="6"/>
      <name val="MS UI Gothic"/>
      <family val="3"/>
    </font>
    <font>
      <sz val="7.5"/>
      <name val="MS UI Gothic"/>
      <family val="3"/>
    </font>
    <font>
      <b/>
      <sz val="8"/>
      <name val="MS UI Gothic"/>
      <family val="3"/>
    </font>
    <font>
      <sz val="8"/>
      <color indexed="10"/>
      <name val="MS UI Gothic"/>
      <family val="3"/>
    </font>
    <font>
      <sz val="9"/>
      <name val="Meiryo UI"/>
      <family val="3"/>
    </font>
    <font>
      <b/>
      <sz val="8"/>
      <color indexed="10"/>
      <name val="MS UI Gothic"/>
      <family val="3"/>
    </font>
    <font>
      <b/>
      <u val="single"/>
      <sz val="8"/>
      <color indexed="10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MS UI Gothic"/>
      <family val="3"/>
    </font>
    <font>
      <b/>
      <sz val="10"/>
      <color indexed="30"/>
      <name val="MS UI Gothic"/>
      <family val="3"/>
    </font>
    <font>
      <sz val="6"/>
      <color indexed="10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MS UI Gothic"/>
      <family val="3"/>
    </font>
    <font>
      <b/>
      <sz val="8"/>
      <color rgb="FFFF0000"/>
      <name val="MS UI Gothic"/>
      <family val="3"/>
    </font>
    <font>
      <b/>
      <sz val="10"/>
      <color rgb="FF0070C0"/>
      <name val="MS UI Gothic"/>
      <family val="3"/>
    </font>
    <font>
      <sz val="6"/>
      <color rgb="FFFF0000"/>
      <name val="MS UI 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>
        <color rgb="FFFF0000"/>
      </left>
      <right style="hair"/>
      <top style="medium">
        <color rgb="FFFF0000"/>
      </top>
      <bottom style="medium">
        <color rgb="FFFF0000"/>
      </bottom>
    </border>
    <border>
      <left style="hair"/>
      <right>
        <color indexed="63"/>
      </right>
      <top style="medium">
        <color rgb="FFFF0000"/>
      </top>
      <bottom style="medium">
        <color rgb="FFFF0000"/>
      </bottom>
    </border>
    <border>
      <left style="thin"/>
      <right style="hair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medium">
        <color rgb="FFFF0000"/>
      </left>
      <right style="hair"/>
      <top style="medium">
        <color rgb="FFFF0000"/>
      </top>
      <bottom style="hair"/>
    </border>
    <border>
      <left style="thin"/>
      <right style="thin"/>
      <top style="medium">
        <color rgb="FFFF0000"/>
      </top>
      <bottom style="hair"/>
    </border>
    <border>
      <left style="medium">
        <color rgb="FFFF0000"/>
      </left>
      <right style="hair"/>
      <top style="hair"/>
      <bottom style="hair"/>
    </border>
    <border>
      <left style="medium">
        <color rgb="FFFF0000"/>
      </left>
      <right style="hair"/>
      <top style="hair"/>
      <bottom style="medium">
        <color rgb="FFFF0000"/>
      </bottom>
    </border>
    <border>
      <left style="thin"/>
      <right style="thin"/>
      <top style="hair"/>
      <bottom style="medium">
        <color rgb="FFFF0000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>
        <color rgb="FFFF0000"/>
      </top>
      <bottom style="hair"/>
    </border>
    <border>
      <left style="hair"/>
      <right>
        <color indexed="63"/>
      </right>
      <top style="hair"/>
      <bottom style="medium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 style="hair"/>
    </border>
    <border>
      <left>
        <color indexed="63"/>
      </left>
      <right style="medium">
        <color rgb="FFFF0000"/>
      </right>
      <top style="hair"/>
      <bottom style="hair"/>
    </border>
    <border>
      <left>
        <color indexed="63"/>
      </left>
      <right style="medium">
        <color rgb="FFFF0000"/>
      </right>
      <top style="hair"/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hair"/>
      <right style="hair"/>
      <top style="medium">
        <color rgb="FFFF0000"/>
      </top>
      <bottom>
        <color indexed="63"/>
      </bottom>
    </border>
    <border>
      <left style="hair"/>
      <right style="hair"/>
      <top>
        <color indexed="63"/>
      </top>
      <bottom style="medium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38" fontId="3" fillId="0" borderId="0" xfId="48" applyFont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4" fillId="0" borderId="29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1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4" fillId="0" borderId="36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6" fillId="0" borderId="2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3" fillId="0" borderId="2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80" fontId="3" fillId="0" borderId="55" xfId="0" applyNumberFormat="1" applyFont="1" applyBorder="1" applyAlignment="1">
      <alignment horizontal="right" vertical="center"/>
    </xf>
    <xf numFmtId="180" fontId="3" fillId="0" borderId="53" xfId="0" applyNumberFormat="1" applyFont="1" applyBorder="1" applyAlignment="1">
      <alignment horizontal="right" vertical="center"/>
    </xf>
    <xf numFmtId="180" fontId="3" fillId="0" borderId="56" xfId="0" applyNumberFormat="1" applyFont="1" applyBorder="1" applyAlignment="1">
      <alignment horizontal="right" vertical="center"/>
    </xf>
    <xf numFmtId="180" fontId="3" fillId="0" borderId="57" xfId="0" applyNumberFormat="1" applyFont="1" applyBorder="1" applyAlignment="1">
      <alignment horizontal="right" vertical="center"/>
    </xf>
    <xf numFmtId="180" fontId="3" fillId="0" borderId="54" xfId="0" applyNumberFormat="1" applyFont="1" applyBorder="1" applyAlignment="1">
      <alignment horizontal="right" vertical="center"/>
    </xf>
    <xf numFmtId="0" fontId="3" fillId="0" borderId="49" xfId="0" applyFont="1" applyBorder="1" applyAlignment="1">
      <alignment vertical="center" textRotation="255"/>
    </xf>
    <xf numFmtId="0" fontId="5" fillId="0" borderId="0" xfId="0" applyFont="1" applyAlignment="1">
      <alignment vertical="center"/>
    </xf>
    <xf numFmtId="56" fontId="3" fillId="0" borderId="27" xfId="0" applyNumberFormat="1" applyFont="1" applyBorder="1" applyAlignment="1">
      <alignment horizontal="center" vertical="center"/>
    </xf>
    <xf numFmtId="180" fontId="3" fillId="0" borderId="53" xfId="0" applyNumberFormat="1" applyFont="1" applyFill="1" applyBorder="1" applyAlignment="1">
      <alignment horizontal="right" vertical="center"/>
    </xf>
    <xf numFmtId="20" fontId="3" fillId="0" borderId="34" xfId="0" applyNumberFormat="1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3" fillId="0" borderId="53" xfId="0" applyFont="1" applyBorder="1" applyAlignment="1">
      <alignment vertical="center" wrapText="1"/>
    </xf>
    <xf numFmtId="0" fontId="3" fillId="16" borderId="10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56" fontId="3" fillId="0" borderId="27" xfId="0" applyNumberFormat="1" applyFont="1" applyBorder="1" applyAlignment="1">
      <alignment horizontal="right" vertical="center"/>
    </xf>
    <xf numFmtId="56" fontId="3" fillId="0" borderId="27" xfId="0" applyNumberFormat="1" applyFont="1" applyBorder="1" applyAlignment="1">
      <alignment horizontal="left" vertical="center"/>
    </xf>
    <xf numFmtId="0" fontId="4" fillId="0" borderId="30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3" fillId="11" borderId="10" xfId="0" applyFont="1" applyFill="1" applyBorder="1" applyAlignment="1">
      <alignment vertical="center"/>
    </xf>
    <xf numFmtId="0" fontId="3" fillId="12" borderId="10" xfId="0" applyFont="1" applyFill="1" applyBorder="1" applyAlignment="1">
      <alignment vertical="center"/>
    </xf>
    <xf numFmtId="0" fontId="3" fillId="13" borderId="40" xfId="0" applyFont="1" applyFill="1" applyBorder="1" applyAlignment="1">
      <alignment vertical="center"/>
    </xf>
    <xf numFmtId="0" fontId="3" fillId="13" borderId="10" xfId="0" applyFont="1" applyFill="1" applyBorder="1" applyAlignment="1">
      <alignment vertical="center"/>
    </xf>
    <xf numFmtId="0" fontId="3" fillId="13" borderId="15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8" fillId="0" borderId="5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62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66" xfId="0" applyFont="1" applyFill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68" xfId="0" applyFont="1" applyFill="1" applyBorder="1" applyAlignment="1">
      <alignment vertical="center"/>
    </xf>
    <xf numFmtId="0" fontId="3" fillId="0" borderId="69" xfId="0" applyFont="1" applyFill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8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180" fontId="3" fillId="0" borderId="73" xfId="0" applyNumberFormat="1" applyFont="1" applyBorder="1" applyAlignment="1">
      <alignment horizontal="right" vertical="center"/>
    </xf>
    <xf numFmtId="0" fontId="3" fillId="0" borderId="68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180" fontId="3" fillId="0" borderId="74" xfId="0" applyNumberFormat="1" applyFont="1" applyBorder="1" applyAlignment="1">
      <alignment horizontal="right" vertical="center"/>
    </xf>
    <xf numFmtId="0" fontId="3" fillId="0" borderId="75" xfId="0" applyFont="1" applyBorder="1" applyAlignment="1">
      <alignment horizontal="center" vertical="center"/>
    </xf>
    <xf numFmtId="180" fontId="3" fillId="0" borderId="63" xfId="0" applyNumberFormat="1" applyFont="1" applyBorder="1" applyAlignment="1">
      <alignment horizontal="right" vertical="center"/>
    </xf>
    <xf numFmtId="0" fontId="5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7" borderId="32" xfId="0" applyFont="1" applyFill="1" applyBorder="1" applyAlignment="1">
      <alignment vertical="center"/>
    </xf>
    <xf numFmtId="0" fontId="3" fillId="7" borderId="26" xfId="0" applyFont="1" applyFill="1" applyBorder="1" applyAlignment="1">
      <alignment horizontal="left" vertical="center"/>
    </xf>
    <xf numFmtId="0" fontId="3" fillId="7" borderId="26" xfId="0" applyFont="1" applyFill="1" applyBorder="1" applyAlignment="1">
      <alignment vertical="center"/>
    </xf>
    <xf numFmtId="0" fontId="4" fillId="7" borderId="26" xfId="0" applyFont="1" applyFill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41" xfId="0" applyFont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7" borderId="26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left" vertical="center"/>
    </xf>
    <xf numFmtId="0" fontId="3" fillId="0" borderId="58" xfId="0" applyFont="1" applyBorder="1" applyAlignment="1">
      <alignment horizontal="center" vertical="center"/>
    </xf>
    <xf numFmtId="180" fontId="3" fillId="0" borderId="76" xfId="0" applyNumberFormat="1" applyFont="1" applyBorder="1" applyAlignment="1">
      <alignment horizontal="right" vertical="center"/>
    </xf>
    <xf numFmtId="180" fontId="3" fillId="0" borderId="55" xfId="0" applyNumberFormat="1" applyFont="1" applyFill="1" applyBorder="1" applyAlignment="1">
      <alignment horizontal="right" vertical="center"/>
    </xf>
    <xf numFmtId="0" fontId="3" fillId="7" borderId="25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vertical="center"/>
    </xf>
    <xf numFmtId="56" fontId="3" fillId="0" borderId="27" xfId="0" applyNumberFormat="1" applyFont="1" applyBorder="1" applyAlignment="1" applyProtection="1">
      <alignment horizontal="center"/>
      <protection locked="0"/>
    </xf>
    <xf numFmtId="49" fontId="3" fillId="0" borderId="27" xfId="0" applyNumberFormat="1" applyFont="1" applyBorder="1" applyAlignment="1" applyProtection="1">
      <alignment horizontal="right"/>
      <protection locked="0"/>
    </xf>
    <xf numFmtId="49" fontId="3" fillId="0" borderId="27" xfId="0" applyNumberFormat="1" applyFont="1" applyBorder="1" applyAlignment="1" applyProtection="1">
      <alignment horizontal="left"/>
      <protection locked="0"/>
    </xf>
    <xf numFmtId="49" fontId="3" fillId="0" borderId="48" xfId="0" applyNumberFormat="1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left" vertical="center"/>
    </xf>
    <xf numFmtId="49" fontId="5" fillId="0" borderId="59" xfId="0" applyNumberFormat="1" applyFont="1" applyBorder="1" applyAlignment="1">
      <alignment horizontal="left" vertical="center"/>
    </xf>
    <xf numFmtId="0" fontId="50" fillId="0" borderId="34" xfId="0" applyFont="1" applyBorder="1" applyAlignment="1">
      <alignment vertical="center"/>
    </xf>
    <xf numFmtId="0" fontId="50" fillId="0" borderId="59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77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78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79" xfId="0" applyFont="1" applyBorder="1" applyAlignment="1" applyProtection="1">
      <alignment vertical="center"/>
      <protection locked="0"/>
    </xf>
    <xf numFmtId="0" fontId="3" fillId="0" borderId="80" xfId="0" applyFont="1" applyBorder="1" applyAlignment="1" applyProtection="1">
      <alignment vertical="center"/>
      <protection locked="0"/>
    </xf>
    <xf numFmtId="0" fontId="3" fillId="0" borderId="81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vertical="center"/>
      <protection locked="0"/>
    </xf>
    <xf numFmtId="0" fontId="3" fillId="0" borderId="82" xfId="0" applyFont="1" applyBorder="1" applyAlignment="1" applyProtection="1">
      <alignment vertical="center"/>
      <protection locked="0"/>
    </xf>
    <xf numFmtId="0" fontId="3" fillId="0" borderId="67" xfId="0" applyFont="1" applyBorder="1" applyAlignment="1" applyProtection="1">
      <alignment vertical="center"/>
      <protection locked="0"/>
    </xf>
    <xf numFmtId="0" fontId="3" fillId="0" borderId="70" xfId="0" applyFont="1" applyBorder="1" applyAlignment="1" applyProtection="1">
      <alignment vertical="center"/>
      <protection locked="0"/>
    </xf>
    <xf numFmtId="0" fontId="3" fillId="0" borderId="7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/>
      <protection/>
    </xf>
    <xf numFmtId="0" fontId="3" fillId="0" borderId="80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53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54" xfId="0" applyFont="1" applyBorder="1" applyAlignment="1" applyProtection="1">
      <alignment vertical="center"/>
      <protection locked="0"/>
    </xf>
    <xf numFmtId="0" fontId="53" fillId="0" borderId="35" xfId="0" applyFont="1" applyBorder="1" applyAlignment="1">
      <alignment vertical="center"/>
    </xf>
    <xf numFmtId="0" fontId="53" fillId="0" borderId="49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3" fillId="0" borderId="34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42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2" xfId="48" applyNumberFormat="1" applyFont="1" applyBorder="1" applyAlignment="1">
      <alignment horizontal="center" vertical="center"/>
    </xf>
    <xf numFmtId="0" fontId="3" fillId="0" borderId="65" xfId="0" applyFont="1" applyBorder="1" applyAlignment="1" applyProtection="1">
      <alignment vertical="center"/>
      <protection/>
    </xf>
    <xf numFmtId="1" fontId="3" fillId="0" borderId="42" xfId="48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right" vertical="center"/>
    </xf>
    <xf numFmtId="180" fontId="3" fillId="0" borderId="58" xfId="0" applyNumberFormat="1" applyFont="1" applyBorder="1" applyAlignment="1">
      <alignment horizontal="right" vertical="center"/>
    </xf>
    <xf numFmtId="180" fontId="3" fillId="0" borderId="18" xfId="0" applyNumberFormat="1" applyFont="1" applyBorder="1" applyAlignment="1">
      <alignment horizontal="right" vertical="center"/>
    </xf>
    <xf numFmtId="180" fontId="3" fillId="0" borderId="71" xfId="0" applyNumberFormat="1" applyFont="1" applyBorder="1" applyAlignment="1">
      <alignment horizontal="right" vertical="center"/>
    </xf>
    <xf numFmtId="180" fontId="3" fillId="0" borderId="83" xfId="0" applyNumberFormat="1" applyFont="1" applyBorder="1" applyAlignment="1">
      <alignment horizontal="right" vertical="center"/>
    </xf>
    <xf numFmtId="180" fontId="3" fillId="0" borderId="84" xfId="0" applyNumberFormat="1" applyFont="1" applyBorder="1" applyAlignment="1">
      <alignment horizontal="right" vertical="center"/>
    </xf>
    <xf numFmtId="180" fontId="3" fillId="0" borderId="85" xfId="0" applyNumberFormat="1" applyFont="1" applyBorder="1" applyAlignment="1">
      <alignment horizontal="right" vertical="center"/>
    </xf>
    <xf numFmtId="180" fontId="3" fillId="0" borderId="86" xfId="0" applyNumberFormat="1" applyFont="1" applyBorder="1" applyAlignment="1">
      <alignment horizontal="right" vertical="center"/>
    </xf>
    <xf numFmtId="180" fontId="3" fillId="0" borderId="18" xfId="0" applyNumberFormat="1" applyFont="1" applyFill="1" applyBorder="1" applyAlignment="1">
      <alignment horizontal="right" vertical="center"/>
    </xf>
    <xf numFmtId="180" fontId="3" fillId="0" borderId="54" xfId="0" applyNumberFormat="1" applyFont="1" applyFill="1" applyBorder="1" applyAlignment="1">
      <alignment horizontal="right" vertical="center"/>
    </xf>
    <xf numFmtId="180" fontId="3" fillId="0" borderId="53" xfId="0" applyNumberFormat="1" applyFont="1" applyBorder="1" applyAlignment="1">
      <alignment vertical="center"/>
    </xf>
    <xf numFmtId="180" fontId="3" fillId="0" borderId="54" xfId="0" applyNumberFormat="1" applyFont="1" applyBorder="1" applyAlignment="1">
      <alignment vertical="center"/>
    </xf>
    <xf numFmtId="180" fontId="3" fillId="0" borderId="87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180" fontId="3" fillId="0" borderId="88" xfId="0" applyNumberFormat="1" applyFont="1" applyBorder="1" applyAlignment="1">
      <alignment horizontal="right" vertical="center"/>
    </xf>
    <xf numFmtId="180" fontId="3" fillId="0" borderId="22" xfId="0" applyNumberFormat="1" applyFont="1" applyBorder="1" applyAlignment="1">
      <alignment horizontal="right" vertical="center"/>
    </xf>
    <xf numFmtId="180" fontId="3" fillId="0" borderId="57" xfId="0" applyNumberFormat="1" applyFont="1" applyBorder="1" applyAlignment="1">
      <alignment vertical="center"/>
    </xf>
    <xf numFmtId="180" fontId="3" fillId="0" borderId="53" xfId="0" applyNumberFormat="1" applyFont="1" applyBorder="1" applyAlignment="1">
      <alignment vertical="center"/>
    </xf>
    <xf numFmtId="180" fontId="3" fillId="0" borderId="53" xfId="0" applyNumberFormat="1" applyFont="1" applyBorder="1" applyAlignment="1" applyProtection="1">
      <alignment vertical="center"/>
      <protection locked="0"/>
    </xf>
    <xf numFmtId="180" fontId="3" fillId="0" borderId="54" xfId="0" applyNumberFormat="1" applyFont="1" applyBorder="1" applyAlignment="1" applyProtection="1">
      <alignment vertical="center"/>
      <protection locked="0"/>
    </xf>
    <xf numFmtId="1" fontId="3" fillId="0" borderId="83" xfId="0" applyNumberFormat="1" applyFont="1" applyBorder="1" applyAlignment="1">
      <alignment vertical="center"/>
    </xf>
    <xf numFmtId="1" fontId="3" fillId="0" borderId="84" xfId="0" applyNumberFormat="1" applyFont="1" applyBorder="1" applyAlignment="1">
      <alignment vertical="center"/>
    </xf>
    <xf numFmtId="1" fontId="3" fillId="0" borderId="85" xfId="0" applyNumberFormat="1" applyFont="1" applyBorder="1" applyAlignment="1">
      <alignment vertical="center"/>
    </xf>
    <xf numFmtId="1" fontId="3" fillId="0" borderId="89" xfId="0" applyNumberFormat="1" applyFont="1" applyBorder="1" applyAlignment="1">
      <alignment vertical="center"/>
    </xf>
    <xf numFmtId="1" fontId="3" fillId="0" borderId="90" xfId="0" applyNumberFormat="1" applyFont="1" applyBorder="1" applyAlignment="1">
      <alignment vertical="center"/>
    </xf>
    <xf numFmtId="1" fontId="3" fillId="0" borderId="59" xfId="0" applyNumberFormat="1" applyFont="1" applyBorder="1" applyAlignment="1">
      <alignment vertical="center"/>
    </xf>
    <xf numFmtId="1" fontId="3" fillId="0" borderId="91" xfId="0" applyNumberFormat="1" applyFont="1" applyBorder="1" applyAlignment="1">
      <alignment vertical="center"/>
    </xf>
    <xf numFmtId="1" fontId="3" fillId="0" borderId="92" xfId="0" applyNumberFormat="1" applyFont="1" applyBorder="1" applyAlignment="1">
      <alignment vertical="center"/>
    </xf>
    <xf numFmtId="1" fontId="3" fillId="0" borderId="93" xfId="0" applyNumberFormat="1" applyFont="1" applyBorder="1" applyAlignment="1">
      <alignment vertical="center"/>
    </xf>
    <xf numFmtId="1" fontId="3" fillId="0" borderId="94" xfId="0" applyNumberFormat="1" applyFont="1" applyBorder="1" applyAlignment="1">
      <alignment vertical="center"/>
    </xf>
    <xf numFmtId="1" fontId="3" fillId="0" borderId="46" xfId="0" applyNumberFormat="1" applyFont="1" applyBorder="1" applyAlignment="1">
      <alignment vertical="center"/>
    </xf>
    <xf numFmtId="1" fontId="3" fillId="0" borderId="25" xfId="0" applyNumberFormat="1" applyFont="1" applyBorder="1" applyAlignment="1">
      <alignment vertical="center"/>
    </xf>
    <xf numFmtId="1" fontId="3" fillId="0" borderId="44" xfId="0" applyNumberFormat="1" applyFont="1" applyBorder="1" applyAlignment="1">
      <alignment vertical="center"/>
    </xf>
    <xf numFmtId="1" fontId="3" fillId="0" borderId="47" xfId="0" applyNumberFormat="1" applyFont="1" applyBorder="1" applyAlignment="1">
      <alignment vertical="center"/>
    </xf>
    <xf numFmtId="1" fontId="3" fillId="0" borderId="95" xfId="0" applyNumberFormat="1" applyFont="1" applyBorder="1" applyAlignment="1">
      <alignment vertical="center"/>
    </xf>
    <xf numFmtId="1" fontId="3" fillId="0" borderId="45" xfId="0" applyNumberFormat="1" applyFont="1" applyBorder="1" applyAlignment="1">
      <alignment vertical="center"/>
    </xf>
    <xf numFmtId="0" fontId="51" fillId="0" borderId="0" xfId="0" applyFont="1" applyAlignment="1">
      <alignment horizontal="left"/>
    </xf>
    <xf numFmtId="0" fontId="3" fillId="7" borderId="26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53" xfId="0" applyFont="1" applyBorder="1" applyAlignment="1" applyProtection="1">
      <alignment vertical="center"/>
      <protection/>
    </xf>
    <xf numFmtId="180" fontId="3" fillId="0" borderId="53" xfId="0" applyNumberFormat="1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7" borderId="34" xfId="0" applyFont="1" applyFill="1" applyBorder="1" applyAlignment="1" applyProtection="1">
      <alignment horizontal="center" vertical="center" textRotation="255"/>
      <protection/>
    </xf>
    <xf numFmtId="0" fontId="3" fillId="7" borderId="27" xfId="0" applyFont="1" applyFill="1" applyBorder="1" applyAlignment="1" applyProtection="1">
      <alignment horizontal="center" vertical="center" textRotation="255"/>
      <protection/>
    </xf>
    <xf numFmtId="0" fontId="3" fillId="0" borderId="96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180" fontId="3" fillId="0" borderId="57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/>
    </xf>
    <xf numFmtId="0" fontId="3" fillId="0" borderId="57" xfId="0" applyFont="1" applyBorder="1" applyAlignment="1" applyProtection="1">
      <alignment vertical="center"/>
      <protection/>
    </xf>
    <xf numFmtId="180" fontId="3" fillId="0" borderId="57" xfId="0" applyNumberFormat="1" applyFont="1" applyBorder="1" applyAlignment="1" applyProtection="1">
      <alignment vertical="center"/>
      <protection/>
    </xf>
    <xf numFmtId="1" fontId="3" fillId="0" borderId="83" xfId="0" applyNumberFormat="1" applyFont="1" applyBorder="1" applyAlignment="1" applyProtection="1">
      <alignment vertical="center"/>
      <protection/>
    </xf>
    <xf numFmtId="1" fontId="3" fillId="0" borderId="84" xfId="0" applyNumberFormat="1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43" xfId="0" applyFont="1" applyBorder="1" applyAlignment="1" applyProtection="1">
      <alignment vertical="center"/>
      <protection/>
    </xf>
    <xf numFmtId="180" fontId="3" fillId="0" borderId="54" xfId="0" applyNumberFormat="1" applyFont="1" applyBorder="1" applyAlignment="1" applyProtection="1">
      <alignment vertical="center"/>
      <protection/>
    </xf>
    <xf numFmtId="1" fontId="3" fillId="0" borderId="85" xfId="0" applyNumberFormat="1" applyFont="1" applyBorder="1" applyAlignment="1" applyProtection="1">
      <alignment vertical="center"/>
      <protection/>
    </xf>
    <xf numFmtId="0" fontId="8" fillId="0" borderId="40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52" fillId="0" borderId="34" xfId="0" applyFont="1" applyBorder="1" applyAlignment="1" applyProtection="1">
      <alignment horizontal="left"/>
      <protection/>
    </xf>
    <xf numFmtId="0" fontId="52" fillId="0" borderId="27" xfId="0" applyFont="1" applyBorder="1" applyAlignment="1" applyProtection="1">
      <alignment horizontal="left"/>
      <protection/>
    </xf>
    <xf numFmtId="0" fontId="8" fillId="0" borderId="9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3" fillId="0" borderId="42" xfId="0" applyNumberFormat="1" applyFont="1" applyBorder="1" applyAlignment="1" applyProtection="1">
      <alignment horizontal="left"/>
      <protection locked="0"/>
    </xf>
    <xf numFmtId="0" fontId="52" fillId="0" borderId="27" xfId="0" applyFont="1" applyBorder="1" applyAlignment="1">
      <alignment horizontal="left"/>
    </xf>
    <xf numFmtId="49" fontId="3" fillId="0" borderId="49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3" fillId="0" borderId="75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182" fontId="3" fillId="0" borderId="42" xfId="0" applyNumberFormat="1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5" xfId="0" applyFont="1" applyBorder="1" applyAlignment="1">
      <alignment horizontal="left" vertical="center"/>
    </xf>
    <xf numFmtId="49" fontId="3" fillId="0" borderId="42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09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8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7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7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7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9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599960029125213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19050</xdr:colOff>
      <xdr:row>0</xdr:row>
      <xdr:rowOff>0</xdr:rowOff>
    </xdr:from>
    <xdr:to>
      <xdr:col>65</xdr:col>
      <xdr:colOff>0</xdr:colOff>
      <xdr:row>9</xdr:row>
      <xdr:rowOff>57150</xdr:rowOff>
    </xdr:to>
    <xdr:sp>
      <xdr:nvSpPr>
        <xdr:cNvPr id="1" name="正方形/長方形 1"/>
        <xdr:cNvSpPr>
          <a:spLocks/>
        </xdr:cNvSpPr>
      </xdr:nvSpPr>
      <xdr:spPr>
        <a:xfrm>
          <a:off x="7410450" y="0"/>
          <a:ext cx="14801850" cy="1524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CI95"/>
  <sheetViews>
    <sheetView tabSelected="1" view="pageBreakPreview" zoomScaleSheetLayoutView="100" zoomScalePageLayoutView="0" workbookViewId="0" topLeftCell="C1">
      <pane ySplit="11" topLeftCell="A12" activePane="bottomLeft" state="frozen"/>
      <selection pane="topLeft" activeCell="A1" sqref="A1"/>
      <selection pane="bottomLeft" activeCell="D2" sqref="D2"/>
    </sheetView>
  </sheetViews>
  <sheetFormatPr defaultColWidth="9.00390625" defaultRowHeight="13.5"/>
  <cols>
    <col min="1" max="1" width="6.875" style="1" hidden="1" customWidth="1"/>
    <col min="2" max="2" width="10.50390625" style="1" hidden="1" customWidth="1"/>
    <col min="3" max="3" width="10.625" style="1" customWidth="1"/>
    <col min="4" max="4" width="8.125" style="1" customWidth="1"/>
    <col min="5" max="5" width="5.125" style="1" customWidth="1"/>
    <col min="6" max="10" width="4.625" style="1" customWidth="1"/>
    <col min="11" max="11" width="1.25" style="1" customWidth="1"/>
    <col min="12" max="12" width="6.875" style="1" hidden="1" customWidth="1"/>
    <col min="13" max="13" width="10.875" style="1" hidden="1" customWidth="1"/>
    <col min="14" max="14" width="10.625" style="1" customWidth="1"/>
    <col min="15" max="15" width="8.625" style="1" customWidth="1"/>
    <col min="16" max="16" width="5.125" style="1" customWidth="1"/>
    <col min="17" max="21" width="4.625" style="1" customWidth="1"/>
    <col min="22" max="22" width="1.25" style="1" customWidth="1"/>
    <col min="23" max="23" width="2.50390625" style="1" customWidth="1"/>
    <col min="24" max="24" width="6.875" style="1" hidden="1" customWidth="1"/>
    <col min="25" max="25" width="13.875" style="1" hidden="1" customWidth="1"/>
    <col min="26" max="26" width="10.625" style="1" customWidth="1"/>
    <col min="27" max="27" width="9.75390625" style="1" customWidth="1"/>
    <col min="28" max="29" width="4.625" style="1" customWidth="1"/>
    <col min="30" max="33" width="4.125" style="1" customWidth="1"/>
    <col min="34" max="34" width="1.37890625" style="1" customWidth="1"/>
    <col min="35" max="35" width="6.875" style="1" hidden="1" customWidth="1"/>
    <col min="36" max="36" width="15.125" style="1" hidden="1" customWidth="1"/>
    <col min="37" max="37" width="9.625" style="1" customWidth="1"/>
    <col min="38" max="38" width="10.625" style="1" customWidth="1"/>
    <col min="39" max="40" width="4.625" style="1" customWidth="1"/>
    <col min="41" max="44" width="4.125" style="1" customWidth="1"/>
    <col min="45" max="45" width="1.25" style="1" customWidth="1"/>
    <col min="46" max="46" width="6.875" style="1" hidden="1" customWidth="1"/>
    <col min="47" max="47" width="19.875" style="1" hidden="1" customWidth="1"/>
    <col min="48" max="48" width="11.625" style="1" customWidth="1"/>
    <col min="49" max="49" width="13.625" style="1" customWidth="1"/>
    <col min="50" max="50" width="4.625" style="1" customWidth="1"/>
    <col min="51" max="53" width="4.125" style="1" customWidth="1"/>
    <col min="54" max="54" width="5.125" style="1" customWidth="1"/>
    <col min="55" max="55" width="1.25" style="1" customWidth="1"/>
    <col min="56" max="56" width="6.875" style="1" hidden="1" customWidth="1"/>
    <col min="57" max="57" width="9.75390625" style="1" hidden="1" customWidth="1"/>
    <col min="58" max="58" width="10.625" style="1" customWidth="1"/>
    <col min="59" max="59" width="10.75390625" style="1" customWidth="1"/>
    <col min="60" max="60" width="5.125" style="1" customWidth="1"/>
    <col min="61" max="61" width="4.625" style="1" customWidth="1"/>
    <col min="62" max="64" width="4.125" style="1" customWidth="1"/>
    <col min="65" max="65" width="5.125" style="1" customWidth="1"/>
    <col min="66" max="69" width="9.00390625" style="1" customWidth="1"/>
    <col min="70" max="87" width="6.375" style="236" hidden="1" customWidth="1"/>
    <col min="88" max="16384" width="9.00390625" style="1" customWidth="1"/>
  </cols>
  <sheetData>
    <row r="1" spans="1:65" ht="13.5" customHeight="1">
      <c r="A1" s="89"/>
      <c r="B1" s="89"/>
      <c r="C1" s="323" t="s">
        <v>965</v>
      </c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Z1" s="323" t="str">
        <f>C1</f>
        <v>【 仮設資材発注依頼書 】 VOL.3</v>
      </c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V1" s="323" t="str">
        <f>C1</f>
        <v>【 仮設資材発注依頼書 】 VOL.3</v>
      </c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</row>
    <row r="2" spans="1:65" ht="12.75" customHeight="1">
      <c r="A2" s="158"/>
      <c r="B2" s="158"/>
      <c r="C2" s="43" t="s">
        <v>472</v>
      </c>
      <c r="D2" s="178"/>
      <c r="E2" s="179"/>
      <c r="F2" s="90" t="s">
        <v>473</v>
      </c>
      <c r="G2" s="180"/>
      <c r="N2" s="181" t="s">
        <v>139</v>
      </c>
      <c r="O2" s="182"/>
      <c r="P2" s="182"/>
      <c r="Q2" s="182"/>
      <c r="R2" s="182"/>
      <c r="S2" s="182"/>
      <c r="T2" s="182"/>
      <c r="U2" s="183"/>
      <c r="V2" s="41"/>
      <c r="W2" s="24"/>
      <c r="X2" s="24"/>
      <c r="Y2" s="24"/>
      <c r="Z2" s="43" t="s">
        <v>472</v>
      </c>
      <c r="AA2" s="90">
        <f>IF(D2="","",D2)</f>
      </c>
      <c r="AB2" s="110">
        <f>IF(E2="","",E2)</f>
      </c>
      <c r="AC2" s="90" t="s">
        <v>473</v>
      </c>
      <c r="AD2" s="111">
        <f>IF(G2="","",G2)</f>
      </c>
      <c r="AK2" s="52" t="s">
        <v>139</v>
      </c>
      <c r="AL2" s="184">
        <f>IF(O2="","",O2)</f>
      </c>
      <c r="AM2" s="184"/>
      <c r="AN2" s="184">
        <f>IF(Q2="","",Q2)</f>
      </c>
      <c r="AO2" s="184">
        <f>IF(R2="","",R2)</f>
      </c>
      <c r="AP2" s="184">
        <f>IF(S2="","",S2)</f>
      </c>
      <c r="AQ2" s="184">
        <f>IF(T2="","",T2)</f>
      </c>
      <c r="AR2" s="185">
        <f>IF(U2="","",U2)</f>
      </c>
      <c r="AS2" s="24"/>
      <c r="AT2" s="24"/>
      <c r="AU2" s="24"/>
      <c r="AV2" s="43" t="s">
        <v>472</v>
      </c>
      <c r="AW2" s="90">
        <f>IF(D2="","",D2)</f>
      </c>
      <c r="AX2" s="110">
        <f>IF(E2="","",E2)</f>
      </c>
      <c r="AY2" s="90" t="s">
        <v>473</v>
      </c>
      <c r="AZ2" s="111">
        <f>IF(G2="","",G2)</f>
      </c>
      <c r="BF2" s="52" t="s">
        <v>139</v>
      </c>
      <c r="BG2" s="184"/>
      <c r="BH2" s="184"/>
      <c r="BI2" s="184">
        <f>IF(AL2="","",AL2)</f>
      </c>
      <c r="BJ2" s="184">
        <f>IF(AN2="","",AN2)</f>
      </c>
      <c r="BK2" s="184">
        <f>IF(AO2="","",AO2)</f>
      </c>
      <c r="BL2" s="184">
        <f>IF(AP2="","",AP2)</f>
      </c>
      <c r="BM2" s="185">
        <f>IF(AQ2="","",AQ2)</f>
      </c>
    </row>
    <row r="3" spans="1:65" ht="12.75" customHeight="1">
      <c r="A3" s="158"/>
      <c r="B3" s="158"/>
      <c r="C3" s="44" t="s">
        <v>142</v>
      </c>
      <c r="D3" s="318"/>
      <c r="E3" s="318"/>
      <c r="F3" s="318"/>
      <c r="G3" s="318"/>
      <c r="N3" s="320"/>
      <c r="O3" s="321"/>
      <c r="P3" s="321"/>
      <c r="Q3" s="321"/>
      <c r="R3" s="321"/>
      <c r="S3" s="321"/>
      <c r="T3" s="321"/>
      <c r="U3" s="322"/>
      <c r="V3" s="41"/>
      <c r="W3" s="24"/>
      <c r="X3" s="24"/>
      <c r="Y3" s="24"/>
      <c r="Z3" s="44" t="s">
        <v>142</v>
      </c>
      <c r="AA3" s="324">
        <f>IF(D3="","",D3)</f>
      </c>
      <c r="AB3" s="324"/>
      <c r="AC3" s="324"/>
      <c r="AD3" s="324"/>
      <c r="AK3" s="327">
        <f aca="true" t="shared" si="0" ref="AK3:AK9">IF(N3="","",N3)</f>
      </c>
      <c r="AL3" s="328"/>
      <c r="AM3" s="328"/>
      <c r="AN3" s="328"/>
      <c r="AO3" s="328"/>
      <c r="AP3" s="328"/>
      <c r="AQ3" s="328"/>
      <c r="AR3" s="329"/>
      <c r="AS3" s="24"/>
      <c r="AT3" s="24"/>
      <c r="AU3" s="24"/>
      <c r="AV3" s="44" t="s">
        <v>142</v>
      </c>
      <c r="AW3" s="324">
        <f>IF(D3="","",D3)</f>
      </c>
      <c r="AX3" s="324"/>
      <c r="AY3" s="324"/>
      <c r="AZ3" s="324"/>
      <c r="BF3" s="327">
        <f aca="true" t="shared" si="1" ref="BF3:BF9">IF(N3="","",N3)</f>
      </c>
      <c r="BG3" s="328"/>
      <c r="BH3" s="328"/>
      <c r="BI3" s="328"/>
      <c r="BJ3" s="328"/>
      <c r="BK3" s="328"/>
      <c r="BL3" s="328"/>
      <c r="BM3" s="329"/>
    </row>
    <row r="4" spans="1:65" ht="12.75" customHeight="1">
      <c r="A4" s="158"/>
      <c r="B4" s="158"/>
      <c r="C4" s="43" t="s">
        <v>143</v>
      </c>
      <c r="D4" s="318"/>
      <c r="E4" s="318"/>
      <c r="F4" s="318"/>
      <c r="G4" s="318"/>
      <c r="J4" s="24"/>
      <c r="N4" s="320"/>
      <c r="O4" s="321"/>
      <c r="P4" s="321"/>
      <c r="Q4" s="321"/>
      <c r="R4" s="321"/>
      <c r="S4" s="321"/>
      <c r="T4" s="321"/>
      <c r="U4" s="322"/>
      <c r="W4" s="24"/>
      <c r="X4" s="24"/>
      <c r="Y4" s="24"/>
      <c r="Z4" s="43" t="s">
        <v>143</v>
      </c>
      <c r="AA4" s="324">
        <f>IF(D4="","",D4)</f>
      </c>
      <c r="AB4" s="324"/>
      <c r="AC4" s="324"/>
      <c r="AD4" s="324"/>
      <c r="AG4" s="24"/>
      <c r="AK4" s="327">
        <f t="shared" si="0"/>
      </c>
      <c r="AL4" s="328"/>
      <c r="AM4" s="328"/>
      <c r="AN4" s="328"/>
      <c r="AO4" s="328"/>
      <c r="AP4" s="328"/>
      <c r="AQ4" s="328"/>
      <c r="AR4" s="329"/>
      <c r="AS4" s="24"/>
      <c r="AT4" s="24"/>
      <c r="AU4" s="24"/>
      <c r="AV4" s="43" t="s">
        <v>143</v>
      </c>
      <c r="AW4" s="324">
        <f>IF(D4="","",D4)</f>
      </c>
      <c r="AX4" s="324"/>
      <c r="AY4" s="324"/>
      <c r="AZ4" s="324"/>
      <c r="BB4" s="24"/>
      <c r="BF4" s="327">
        <f t="shared" si="1"/>
      </c>
      <c r="BG4" s="328"/>
      <c r="BH4" s="328"/>
      <c r="BI4" s="328"/>
      <c r="BJ4" s="328"/>
      <c r="BK4" s="328"/>
      <c r="BL4" s="328"/>
      <c r="BM4" s="329"/>
    </row>
    <row r="5" spans="1:65" ht="12.75" customHeight="1">
      <c r="A5" s="158"/>
      <c r="B5" s="158"/>
      <c r="C5" s="54" t="s">
        <v>337</v>
      </c>
      <c r="D5" s="92"/>
      <c r="E5" s="92"/>
      <c r="F5" s="92"/>
      <c r="G5" s="92"/>
      <c r="N5" s="320"/>
      <c r="O5" s="321"/>
      <c r="P5" s="321"/>
      <c r="Q5" s="321"/>
      <c r="R5" s="321"/>
      <c r="S5" s="321"/>
      <c r="T5" s="321"/>
      <c r="U5" s="322"/>
      <c r="W5" s="24"/>
      <c r="X5" s="24"/>
      <c r="Y5" s="24"/>
      <c r="Z5" s="54" t="s">
        <v>337</v>
      </c>
      <c r="AA5" s="92"/>
      <c r="AB5" s="92"/>
      <c r="AC5" s="92"/>
      <c r="AD5" s="92"/>
      <c r="AK5" s="327">
        <f t="shared" si="0"/>
      </c>
      <c r="AL5" s="328"/>
      <c r="AM5" s="328"/>
      <c r="AN5" s="328"/>
      <c r="AO5" s="328"/>
      <c r="AP5" s="328"/>
      <c r="AQ5" s="328"/>
      <c r="AR5" s="329"/>
      <c r="AS5" s="24"/>
      <c r="AT5" s="24"/>
      <c r="AU5" s="24"/>
      <c r="AV5" s="54" t="s">
        <v>337</v>
      </c>
      <c r="AW5" s="92"/>
      <c r="AX5" s="92"/>
      <c r="AY5" s="92"/>
      <c r="BF5" s="327">
        <f t="shared" si="1"/>
      </c>
      <c r="BG5" s="328"/>
      <c r="BH5" s="328"/>
      <c r="BI5" s="328"/>
      <c r="BJ5" s="328"/>
      <c r="BK5" s="328"/>
      <c r="BL5" s="328"/>
      <c r="BM5" s="329"/>
    </row>
    <row r="6" spans="1:65" ht="12.75" customHeight="1">
      <c r="A6" s="54"/>
      <c r="B6" s="54"/>
      <c r="C6" s="55" t="s">
        <v>338</v>
      </c>
      <c r="D6" s="51"/>
      <c r="E6" s="51"/>
      <c r="F6" s="51"/>
      <c r="G6" s="51"/>
      <c r="I6" s="19"/>
      <c r="N6" s="320"/>
      <c r="O6" s="321"/>
      <c r="P6" s="321"/>
      <c r="Q6" s="321"/>
      <c r="R6" s="321"/>
      <c r="S6" s="321"/>
      <c r="T6" s="321"/>
      <c r="U6" s="322"/>
      <c r="Z6" s="55" t="s">
        <v>338</v>
      </c>
      <c r="AA6" s="51"/>
      <c r="AB6" s="51"/>
      <c r="AC6" s="51"/>
      <c r="AD6" s="51"/>
      <c r="AF6" s="19"/>
      <c r="AK6" s="327">
        <f t="shared" si="0"/>
      </c>
      <c r="AL6" s="328"/>
      <c r="AM6" s="328"/>
      <c r="AN6" s="328"/>
      <c r="AO6" s="328"/>
      <c r="AP6" s="328"/>
      <c r="AQ6" s="328"/>
      <c r="AR6" s="329"/>
      <c r="AV6" s="55" t="s">
        <v>338</v>
      </c>
      <c r="AW6" s="51"/>
      <c r="AX6" s="51"/>
      <c r="AY6" s="51"/>
      <c r="BA6" s="19"/>
      <c r="BF6" s="327">
        <f t="shared" si="1"/>
      </c>
      <c r="BG6" s="328"/>
      <c r="BH6" s="328"/>
      <c r="BI6" s="328"/>
      <c r="BJ6" s="328"/>
      <c r="BK6" s="328"/>
      <c r="BL6" s="328"/>
      <c r="BM6" s="329"/>
    </row>
    <row r="7" spans="1:65" ht="12.75" customHeight="1">
      <c r="A7" s="55"/>
      <c r="B7" s="55"/>
      <c r="C7" s="55" t="s">
        <v>349</v>
      </c>
      <c r="D7" s="51"/>
      <c r="E7" s="51"/>
      <c r="F7" s="51"/>
      <c r="G7" s="51"/>
      <c r="I7" s="19"/>
      <c r="N7" s="330" t="s">
        <v>939</v>
      </c>
      <c r="O7" s="240">
        <f>SUM(BR12:BR87,BU12:BU87,BX12:BX87,CA12:CA87,CD12:CD87,CG12:CG87)</f>
        <v>0</v>
      </c>
      <c r="P7" s="233" t="s">
        <v>141</v>
      </c>
      <c r="Q7" s="231"/>
      <c r="R7" s="231"/>
      <c r="S7" s="231"/>
      <c r="T7" s="231"/>
      <c r="U7" s="231"/>
      <c r="Z7" s="55" t="s">
        <v>349</v>
      </c>
      <c r="AA7" s="51"/>
      <c r="AB7" s="51"/>
      <c r="AC7" s="51"/>
      <c r="AD7" s="51"/>
      <c r="AF7" s="19"/>
      <c r="AK7" s="42" t="str">
        <f t="shared" si="0"/>
        <v>①重量</v>
      </c>
      <c r="AL7" s="238">
        <f>IF(O7="","",O7)</f>
        <v>0</v>
      </c>
      <c r="AM7" s="233" t="s">
        <v>141</v>
      </c>
      <c r="AN7" s="234"/>
      <c r="AO7" s="234"/>
      <c r="AP7" s="234"/>
      <c r="AQ7" s="234"/>
      <c r="AR7" s="234"/>
      <c r="AV7" s="55" t="s">
        <v>349</v>
      </c>
      <c r="AW7" s="51"/>
      <c r="AX7" s="51"/>
      <c r="AY7" s="51"/>
      <c r="BA7" s="19"/>
      <c r="BF7" s="42" t="str">
        <f t="shared" si="1"/>
        <v>①重量</v>
      </c>
      <c r="BG7" s="238">
        <f>IF(O7="","",O7)</f>
        <v>0</v>
      </c>
      <c r="BH7" s="233" t="s">
        <v>942</v>
      </c>
      <c r="BI7" s="234"/>
      <c r="BJ7" s="234"/>
      <c r="BK7" s="234"/>
      <c r="BL7" s="234"/>
      <c r="BM7" s="234"/>
    </row>
    <row r="8" spans="1:65" ht="12.75" customHeight="1">
      <c r="A8" s="55"/>
      <c r="B8" s="55"/>
      <c r="C8" s="278" t="s">
        <v>943</v>
      </c>
      <c r="D8" s="51"/>
      <c r="E8" s="51"/>
      <c r="F8" s="51"/>
      <c r="G8" s="51"/>
      <c r="I8" s="19"/>
      <c r="N8" s="330" t="s">
        <v>940</v>
      </c>
      <c r="O8" s="240">
        <f>SUM(BS12:BS87,BV12:BV87,BY12:BY87,CB12:CB87,CE12:CE87,CH12:CH87)</f>
        <v>0</v>
      </c>
      <c r="P8" s="233" t="s">
        <v>141</v>
      </c>
      <c r="Q8" s="232"/>
      <c r="R8" s="232"/>
      <c r="S8" s="232"/>
      <c r="T8" s="232"/>
      <c r="U8" s="232"/>
      <c r="Z8" s="55" t="s">
        <v>474</v>
      </c>
      <c r="AA8" s="51"/>
      <c r="AB8" s="51"/>
      <c r="AC8" s="51"/>
      <c r="AD8" s="51"/>
      <c r="AF8" s="19"/>
      <c r="AK8" s="39" t="str">
        <f t="shared" si="0"/>
        <v>②重量</v>
      </c>
      <c r="AL8" s="238">
        <f>IF(O8="","",O8)</f>
        <v>0</v>
      </c>
      <c r="AM8" s="233" t="s">
        <v>141</v>
      </c>
      <c r="AN8" s="235"/>
      <c r="AO8" s="235"/>
      <c r="AP8" s="235"/>
      <c r="AQ8" s="235"/>
      <c r="AR8" s="235"/>
      <c r="AV8" s="55" t="s">
        <v>474</v>
      </c>
      <c r="AW8" s="51"/>
      <c r="AX8" s="51"/>
      <c r="AY8" s="51"/>
      <c r="BA8" s="19"/>
      <c r="BF8" s="39" t="str">
        <f t="shared" si="1"/>
        <v>②重量</v>
      </c>
      <c r="BG8" s="238">
        <f>IF(O8="","",O8)</f>
        <v>0</v>
      </c>
      <c r="BH8" s="233" t="s">
        <v>942</v>
      </c>
      <c r="BI8" s="235"/>
      <c r="BJ8" s="235"/>
      <c r="BK8" s="235"/>
      <c r="BL8" s="235"/>
      <c r="BM8" s="235"/>
    </row>
    <row r="9" spans="1:65" ht="12.75" customHeight="1" thickBot="1">
      <c r="A9" s="55"/>
      <c r="B9" s="55"/>
      <c r="C9" s="278" t="s">
        <v>944</v>
      </c>
      <c r="D9" s="51"/>
      <c r="E9" s="51"/>
      <c r="F9" s="51"/>
      <c r="G9" s="51"/>
      <c r="I9" s="19"/>
      <c r="N9" s="330" t="s">
        <v>941</v>
      </c>
      <c r="O9" s="240">
        <f>SUM(BT12:BT87,BW12:BW87,BZ12:BZ87,CC12:CC87,CF12:CF87,CI12:CI87)</f>
        <v>0</v>
      </c>
      <c r="P9" s="233" t="s">
        <v>141</v>
      </c>
      <c r="Q9" s="325" t="s">
        <v>140</v>
      </c>
      <c r="R9" s="325"/>
      <c r="S9" s="326">
        <f>SUM(J12:J84,U12:U83,AG12:AG87,AR12:AR83,BB12:BB83,BM12:BM83)</f>
        <v>0</v>
      </c>
      <c r="T9" s="326"/>
      <c r="U9" s="58" t="s">
        <v>141</v>
      </c>
      <c r="Z9" s="55" t="s">
        <v>475</v>
      </c>
      <c r="AA9" s="51"/>
      <c r="AB9" s="51"/>
      <c r="AC9" s="51"/>
      <c r="AD9" s="51"/>
      <c r="AF9" s="19"/>
      <c r="AK9" s="42" t="str">
        <f t="shared" si="0"/>
        <v>③重量</v>
      </c>
      <c r="AL9" s="238">
        <f>IF(O9="","",O9)</f>
        <v>0</v>
      </c>
      <c r="AM9" s="233" t="s">
        <v>141</v>
      </c>
      <c r="AN9" s="325" t="str">
        <f>IF(Q9="","",Q9)</f>
        <v>総重量</v>
      </c>
      <c r="AO9" s="325"/>
      <c r="AP9" s="325">
        <f>IF(S9="","",S9)</f>
        <v>0</v>
      </c>
      <c r="AQ9" s="325"/>
      <c r="AR9" s="58" t="str">
        <f>IF(U9="","",U9)</f>
        <v>Kg</v>
      </c>
      <c r="AV9" s="55" t="s">
        <v>475</v>
      </c>
      <c r="AW9" s="51"/>
      <c r="AX9" s="51"/>
      <c r="AY9" s="51"/>
      <c r="BA9" s="19"/>
      <c r="BF9" s="42" t="str">
        <f t="shared" si="1"/>
        <v>③重量</v>
      </c>
      <c r="BG9" s="238">
        <f>IF(O9="","",O9)</f>
        <v>0</v>
      </c>
      <c r="BH9" s="233" t="s">
        <v>942</v>
      </c>
      <c r="BI9" s="325" t="str">
        <f>IF(Q9="","",Q9)</f>
        <v>総重量</v>
      </c>
      <c r="BJ9" s="325"/>
      <c r="BK9" s="325">
        <f>IF(S9="","",S9)</f>
        <v>0</v>
      </c>
      <c r="BL9" s="325"/>
      <c r="BM9" s="58" t="str">
        <f>IF(U9="","",U9)</f>
        <v>Kg</v>
      </c>
    </row>
    <row r="10" spans="1:65" ht="16.5" customHeight="1" thickTop="1">
      <c r="A10" s="319" t="s">
        <v>485</v>
      </c>
      <c r="B10" s="319"/>
      <c r="C10" s="319"/>
      <c r="D10" s="319"/>
      <c r="E10" s="319"/>
      <c r="F10" s="319"/>
      <c r="G10" s="319"/>
      <c r="H10" s="319"/>
      <c r="I10" s="319"/>
      <c r="J10" s="319"/>
      <c r="K10" s="41"/>
      <c r="L10" s="41"/>
      <c r="M10" s="41"/>
      <c r="N10" s="319" t="s">
        <v>486</v>
      </c>
      <c r="O10" s="319"/>
      <c r="P10" s="319"/>
      <c r="Q10" s="319"/>
      <c r="R10" s="319"/>
      <c r="S10" s="319"/>
      <c r="T10" s="319"/>
      <c r="U10" s="319"/>
      <c r="W10" s="319" t="s">
        <v>511</v>
      </c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69"/>
      <c r="AI10" s="69"/>
      <c r="AJ10" s="69"/>
      <c r="AK10" s="319" t="s">
        <v>489</v>
      </c>
      <c r="AL10" s="319"/>
      <c r="AM10" s="319"/>
      <c r="AN10" s="319"/>
      <c r="AO10" s="319"/>
      <c r="AP10" s="319"/>
      <c r="AQ10" s="319"/>
      <c r="AR10" s="319"/>
      <c r="AS10" s="69"/>
      <c r="AT10" s="69"/>
      <c r="AU10" s="69"/>
      <c r="AV10" s="319" t="s">
        <v>488</v>
      </c>
      <c r="AW10" s="319"/>
      <c r="AX10" s="319"/>
      <c r="AY10" s="319"/>
      <c r="AZ10" s="319"/>
      <c r="BA10" s="319"/>
      <c r="BB10" s="319"/>
      <c r="BC10" s="69"/>
      <c r="BD10" s="69"/>
      <c r="BE10" s="69"/>
      <c r="BF10" s="319" t="s">
        <v>490</v>
      </c>
      <c r="BG10" s="319"/>
      <c r="BH10" s="319"/>
      <c r="BI10" s="319"/>
      <c r="BJ10" s="319"/>
      <c r="BK10" s="319"/>
      <c r="BL10" s="319"/>
      <c r="BM10" s="319"/>
    </row>
    <row r="11" spans="1:87" ht="10.5" customHeight="1">
      <c r="A11" s="159" t="s">
        <v>512</v>
      </c>
      <c r="B11" s="159" t="s">
        <v>0</v>
      </c>
      <c r="C11" s="40" t="s">
        <v>0</v>
      </c>
      <c r="D11" s="108" t="s">
        <v>1</v>
      </c>
      <c r="E11" s="109" t="s">
        <v>476</v>
      </c>
      <c r="F11" s="109" t="s">
        <v>61</v>
      </c>
      <c r="G11" s="40" t="s">
        <v>334</v>
      </c>
      <c r="H11" s="40" t="s">
        <v>335</v>
      </c>
      <c r="I11" s="18" t="s">
        <v>336</v>
      </c>
      <c r="J11" s="50" t="s">
        <v>2</v>
      </c>
      <c r="K11" s="71"/>
      <c r="L11" s="161" t="s">
        <v>512</v>
      </c>
      <c r="M11" s="161" t="s">
        <v>0</v>
      </c>
      <c r="N11" s="40" t="s">
        <v>0</v>
      </c>
      <c r="O11" s="108" t="s">
        <v>1</v>
      </c>
      <c r="P11" s="109" t="s">
        <v>477</v>
      </c>
      <c r="Q11" s="109" t="s">
        <v>61</v>
      </c>
      <c r="R11" s="40" t="s">
        <v>334</v>
      </c>
      <c r="S11" s="40" t="s">
        <v>335</v>
      </c>
      <c r="T11" s="18" t="s">
        <v>336</v>
      </c>
      <c r="U11" s="50" t="s">
        <v>2</v>
      </c>
      <c r="W11" s="15"/>
      <c r="X11" s="159" t="s">
        <v>512</v>
      </c>
      <c r="Y11" s="159" t="s">
        <v>0</v>
      </c>
      <c r="Z11" s="123" t="s">
        <v>0</v>
      </c>
      <c r="AA11" s="124" t="s">
        <v>1</v>
      </c>
      <c r="AB11" s="125" t="s">
        <v>476</v>
      </c>
      <c r="AC11" s="126" t="s">
        <v>61</v>
      </c>
      <c r="AD11" s="18" t="s">
        <v>334</v>
      </c>
      <c r="AE11" s="42" t="s">
        <v>335</v>
      </c>
      <c r="AF11" s="18" t="s">
        <v>336</v>
      </c>
      <c r="AG11" s="72" t="s">
        <v>2</v>
      </c>
      <c r="AH11" s="53"/>
      <c r="AI11" s="161" t="s">
        <v>512</v>
      </c>
      <c r="AJ11" s="161" t="s">
        <v>0</v>
      </c>
      <c r="AK11" s="123" t="s">
        <v>0</v>
      </c>
      <c r="AL11" s="124" t="s">
        <v>1</v>
      </c>
      <c r="AM11" s="125" t="s">
        <v>477</v>
      </c>
      <c r="AN11" s="125" t="s">
        <v>61</v>
      </c>
      <c r="AO11" s="18" t="s">
        <v>334</v>
      </c>
      <c r="AP11" s="42" t="s">
        <v>335</v>
      </c>
      <c r="AQ11" s="18" t="s">
        <v>336</v>
      </c>
      <c r="AR11" s="127" t="s">
        <v>2</v>
      </c>
      <c r="AS11" s="53"/>
      <c r="AT11" s="161" t="s">
        <v>512</v>
      </c>
      <c r="AU11" s="161" t="s">
        <v>0</v>
      </c>
      <c r="AV11" s="40" t="s">
        <v>0</v>
      </c>
      <c r="AW11" s="108" t="s">
        <v>1</v>
      </c>
      <c r="AX11" s="128" t="s">
        <v>61</v>
      </c>
      <c r="AY11" s="18" t="s">
        <v>334</v>
      </c>
      <c r="AZ11" s="42" t="s">
        <v>335</v>
      </c>
      <c r="BA11" s="18" t="s">
        <v>336</v>
      </c>
      <c r="BB11" s="50" t="s">
        <v>2</v>
      </c>
      <c r="BC11" s="53"/>
      <c r="BD11" s="161" t="s">
        <v>512</v>
      </c>
      <c r="BE11" s="161" t="s">
        <v>0</v>
      </c>
      <c r="BF11" s="123" t="s">
        <v>0</v>
      </c>
      <c r="BG11" s="124" t="s">
        <v>1</v>
      </c>
      <c r="BH11" s="125" t="s">
        <v>476</v>
      </c>
      <c r="BI11" s="125" t="s">
        <v>61</v>
      </c>
      <c r="BJ11" s="36" t="s">
        <v>334</v>
      </c>
      <c r="BK11" s="72" t="s">
        <v>335</v>
      </c>
      <c r="BL11" s="36" t="s">
        <v>336</v>
      </c>
      <c r="BM11" s="127" t="s">
        <v>2</v>
      </c>
      <c r="BR11" s="237" t="s">
        <v>334</v>
      </c>
      <c r="BS11" s="72" t="s">
        <v>335</v>
      </c>
      <c r="BT11" s="127" t="s">
        <v>336</v>
      </c>
      <c r="BU11" s="237" t="s">
        <v>334</v>
      </c>
      <c r="BV11" s="72" t="s">
        <v>335</v>
      </c>
      <c r="BW11" s="127" t="s">
        <v>336</v>
      </c>
      <c r="BX11" s="237" t="s">
        <v>334</v>
      </c>
      <c r="BY11" s="72" t="s">
        <v>335</v>
      </c>
      <c r="BZ11" s="127" t="s">
        <v>336</v>
      </c>
      <c r="CA11" s="237" t="s">
        <v>334</v>
      </c>
      <c r="CB11" s="72" t="s">
        <v>335</v>
      </c>
      <c r="CC11" s="127" t="s">
        <v>336</v>
      </c>
      <c r="CD11" s="237" t="s">
        <v>334</v>
      </c>
      <c r="CE11" s="72" t="s">
        <v>335</v>
      </c>
      <c r="CF11" s="127" t="s">
        <v>336</v>
      </c>
      <c r="CG11" s="237" t="s">
        <v>334</v>
      </c>
      <c r="CH11" s="72" t="s">
        <v>335</v>
      </c>
      <c r="CI11" s="127" t="s">
        <v>336</v>
      </c>
    </row>
    <row r="12" spans="1:87" ht="10.5" customHeight="1">
      <c r="A12" s="160" t="s">
        <v>861</v>
      </c>
      <c r="B12" s="160" t="s">
        <v>3</v>
      </c>
      <c r="C12" s="62" t="s">
        <v>3</v>
      </c>
      <c r="D12" s="25" t="s">
        <v>4</v>
      </c>
      <c r="E12" s="101">
        <v>50</v>
      </c>
      <c r="F12" s="83">
        <v>17.7</v>
      </c>
      <c r="G12" s="186"/>
      <c r="H12" s="186"/>
      <c r="I12" s="187"/>
      <c r="J12" s="265">
        <f>IF(SUM(G12:I12)=0,"",SUM(G12:I12)*F12)</f>
      </c>
      <c r="K12" s="53"/>
      <c r="L12" s="161" t="s">
        <v>575</v>
      </c>
      <c r="M12" s="161" t="s">
        <v>144</v>
      </c>
      <c r="N12" s="8" t="s">
        <v>144</v>
      </c>
      <c r="O12" s="4" t="s">
        <v>67</v>
      </c>
      <c r="P12" s="306">
        <v>20</v>
      </c>
      <c r="Q12" s="86">
        <v>6.6</v>
      </c>
      <c r="R12" s="196"/>
      <c r="S12" s="196"/>
      <c r="T12" s="197"/>
      <c r="U12" s="262">
        <f aca="true" t="shared" si="2" ref="U12:U77">IF(SUM(R12:T12)=0,"",SUM(R12:T12)*Q12)</f>
      </c>
      <c r="W12" s="36"/>
      <c r="X12" s="171" t="s">
        <v>641</v>
      </c>
      <c r="Y12" s="161" t="s">
        <v>220</v>
      </c>
      <c r="Z12" s="11" t="s">
        <v>220</v>
      </c>
      <c r="AA12" s="4" t="s">
        <v>146</v>
      </c>
      <c r="AB12" s="95"/>
      <c r="AC12" s="86">
        <v>2.3</v>
      </c>
      <c r="AD12" s="197"/>
      <c r="AE12" s="205"/>
      <c r="AF12" s="197"/>
      <c r="AG12" s="262">
        <f aca="true" t="shared" si="3" ref="AG12:AG71">IF(SUM(AD12:AF12)=0,"",SUM(AD12:AF12)*AC12)</f>
      </c>
      <c r="AH12" s="71"/>
      <c r="AI12" s="171" t="s">
        <v>716</v>
      </c>
      <c r="AJ12" s="161" t="s">
        <v>522</v>
      </c>
      <c r="AK12" s="8" t="s">
        <v>213</v>
      </c>
      <c r="AL12" s="4" t="s">
        <v>214</v>
      </c>
      <c r="AM12" s="95"/>
      <c r="AN12" s="86">
        <v>4.3</v>
      </c>
      <c r="AO12" s="197"/>
      <c r="AP12" s="205"/>
      <c r="AQ12" s="197"/>
      <c r="AR12" s="262">
        <f>IF(SUM(AO12:AQ12)=0,"",SUM(AO12:AQ12)*AN12)</f>
      </c>
      <c r="AS12" s="314"/>
      <c r="AT12" s="176" t="s">
        <v>774</v>
      </c>
      <c r="AU12" s="177" t="s">
        <v>898</v>
      </c>
      <c r="AV12" s="21" t="s">
        <v>364</v>
      </c>
      <c r="AW12" s="25" t="s">
        <v>368</v>
      </c>
      <c r="AX12" s="83">
        <v>52</v>
      </c>
      <c r="AY12" s="189"/>
      <c r="AZ12" s="212"/>
      <c r="BA12" s="187"/>
      <c r="BB12" s="265">
        <f aca="true" t="shared" si="4" ref="BB12:BB17">IF(SUM(AY12:BA12)=0,"",SUM(AY12:BA12)*AX12)</f>
      </c>
      <c r="BC12" s="71"/>
      <c r="BD12" s="171" t="s">
        <v>834</v>
      </c>
      <c r="BE12" s="161" t="s">
        <v>436</v>
      </c>
      <c r="BF12" s="8" t="s">
        <v>436</v>
      </c>
      <c r="BG12" s="4" t="s">
        <v>437</v>
      </c>
      <c r="BH12" s="306">
        <v>50</v>
      </c>
      <c r="BI12" s="258">
        <v>14.2</v>
      </c>
      <c r="BJ12" s="197"/>
      <c r="BK12" s="205"/>
      <c r="BL12" s="197"/>
      <c r="BM12" s="262">
        <f aca="true" t="shared" si="5" ref="BM12:BM22">IF(SUM(BJ12:BL12)=0,"",SUM(BJ12:BL12)*BI12)</f>
      </c>
      <c r="BR12" s="71">
        <f>IF(G12="",0,F12*G12)</f>
        <v>0</v>
      </c>
      <c r="BS12" s="236">
        <f>IF(H12="",0,F12*H12)</f>
        <v>0</v>
      </c>
      <c r="BT12" s="155">
        <f>IF(I12="",0,F12*I12)</f>
        <v>0</v>
      </c>
      <c r="BU12" s="71">
        <f>IF(R12="",0,Q12*R12)</f>
        <v>0</v>
      </c>
      <c r="BV12" s="236">
        <f>IF(S12="",0,Q12*S12)</f>
        <v>0</v>
      </c>
      <c r="BW12" s="155">
        <f>IF(T12="",0,Q12*T12)</f>
        <v>0</v>
      </c>
      <c r="BX12" s="71">
        <f>IF(AD12="",0,AC12*AD12)</f>
        <v>0</v>
      </c>
      <c r="BY12" s="236">
        <f>IF(AE12="",0,AC12*AE12)</f>
        <v>0</v>
      </c>
      <c r="BZ12" s="155">
        <f>IF(AF12="",0,AC12*AF12)</f>
        <v>0</v>
      </c>
      <c r="CA12" s="71">
        <f>IF(AO12="",0,AN12*AO12)</f>
        <v>0</v>
      </c>
      <c r="CB12" s="236">
        <f>IF(AP12="",0,AN12*AP12)</f>
        <v>0</v>
      </c>
      <c r="CC12" s="155">
        <f>IF(AQ12="",0,AN12*AQ12)</f>
        <v>0</v>
      </c>
      <c r="CD12" s="71">
        <f>IF(AY12="",0,AX12*AY12)</f>
        <v>0</v>
      </c>
      <c r="CE12" s="236">
        <f>IF(AZ12="",0,AX12*AZ12)</f>
        <v>0</v>
      </c>
      <c r="CF12" s="155">
        <f>IF(BA12="",0,AX12*BA12)</f>
        <v>0</v>
      </c>
      <c r="CG12" s="71">
        <f>IF(BJ12="",0,BI12*BJ12)</f>
        <v>0</v>
      </c>
      <c r="CH12" s="236">
        <f>IF(BK12="",0,BI12*BK12)</f>
        <v>0</v>
      </c>
      <c r="CI12" s="155">
        <f>IF(BL12="",0,BI12*BL12)</f>
        <v>0</v>
      </c>
    </row>
    <row r="13" spans="1:87" ht="10.5" customHeight="1">
      <c r="A13" s="160" t="s">
        <v>862</v>
      </c>
      <c r="B13" s="160" t="s">
        <v>3</v>
      </c>
      <c r="C13" s="63" t="s">
        <v>352</v>
      </c>
      <c r="D13" s="100" t="s">
        <v>5</v>
      </c>
      <c r="E13" s="102">
        <v>25</v>
      </c>
      <c r="F13" s="84">
        <v>14.4</v>
      </c>
      <c r="G13" s="188"/>
      <c r="H13" s="188"/>
      <c r="I13" s="189"/>
      <c r="J13" s="263">
        <f aca="true" t="shared" si="6" ref="J13:J25">IF(SUM(G13:I13)=0,"",SUM(G13:I13)*F13)</f>
      </c>
      <c r="K13" s="53"/>
      <c r="L13" s="161" t="s">
        <v>576</v>
      </c>
      <c r="M13" s="161" t="s">
        <v>144</v>
      </c>
      <c r="N13" s="29"/>
      <c r="O13" s="7" t="s">
        <v>68</v>
      </c>
      <c r="P13" s="307"/>
      <c r="Q13" s="87">
        <v>3.4</v>
      </c>
      <c r="R13" s="194"/>
      <c r="S13" s="194"/>
      <c r="T13" s="195"/>
      <c r="U13" s="264">
        <f t="shared" si="2"/>
      </c>
      <c r="W13" s="31"/>
      <c r="X13" s="171" t="s">
        <v>642</v>
      </c>
      <c r="Y13" s="161" t="s">
        <v>220</v>
      </c>
      <c r="Z13" s="38" t="s">
        <v>145</v>
      </c>
      <c r="AA13" s="2" t="s">
        <v>147</v>
      </c>
      <c r="AB13" s="80"/>
      <c r="AC13" s="84">
        <v>3.6</v>
      </c>
      <c r="AD13" s="189"/>
      <c r="AE13" s="206"/>
      <c r="AF13" s="189"/>
      <c r="AG13" s="263">
        <f t="shared" si="3"/>
      </c>
      <c r="AH13" s="71"/>
      <c r="AI13" s="171" t="s">
        <v>717</v>
      </c>
      <c r="AJ13" s="161" t="s">
        <v>522</v>
      </c>
      <c r="AK13" s="21" t="s">
        <v>284</v>
      </c>
      <c r="AL13" s="2" t="s">
        <v>215</v>
      </c>
      <c r="AM13" s="303">
        <v>50</v>
      </c>
      <c r="AN13" s="84">
        <v>2.4</v>
      </c>
      <c r="AO13" s="189"/>
      <c r="AP13" s="206"/>
      <c r="AQ13" s="189"/>
      <c r="AR13" s="263">
        <f aca="true" t="shared" si="7" ref="AR13:AR21">IF(SUM(AO13:AQ13)=0,"",SUM(AO13:AQ13)*AN13)</f>
      </c>
      <c r="AS13" s="314"/>
      <c r="AT13" s="171" t="s">
        <v>775</v>
      </c>
      <c r="AU13" s="161" t="s">
        <v>898</v>
      </c>
      <c r="AV13" s="21" t="s">
        <v>365</v>
      </c>
      <c r="AW13" s="2" t="s">
        <v>369</v>
      </c>
      <c r="AX13" s="84">
        <v>65</v>
      </c>
      <c r="AY13" s="189"/>
      <c r="AZ13" s="206"/>
      <c r="BA13" s="189"/>
      <c r="BB13" s="263">
        <f t="shared" si="4"/>
      </c>
      <c r="BC13" s="71"/>
      <c r="BD13" s="171" t="s">
        <v>835</v>
      </c>
      <c r="BE13" s="161" t="s">
        <v>436</v>
      </c>
      <c r="BF13" s="21"/>
      <c r="BG13" s="2" t="s">
        <v>438</v>
      </c>
      <c r="BH13" s="304"/>
      <c r="BI13" s="251">
        <v>10.9</v>
      </c>
      <c r="BJ13" s="189"/>
      <c r="BK13" s="206"/>
      <c r="BL13" s="189"/>
      <c r="BM13" s="263">
        <f t="shared" si="5"/>
      </c>
      <c r="BR13" s="71">
        <f aca="true" t="shared" si="8" ref="BR13:BR76">IF(G13="",0,F13*G13)</f>
        <v>0</v>
      </c>
      <c r="BS13" s="236">
        <f aca="true" t="shared" si="9" ref="BS13:BS76">IF(H13="",0,F13*H13)</f>
        <v>0</v>
      </c>
      <c r="BT13" s="155">
        <f aca="true" t="shared" si="10" ref="BT13:BT76">IF(I13="",0,F13*I13)</f>
        <v>0</v>
      </c>
      <c r="BU13" s="71">
        <f aca="true" t="shared" si="11" ref="BU13:BU76">IF(R13="",0,Q13*R13)</f>
        <v>0</v>
      </c>
      <c r="BV13" s="236">
        <f aca="true" t="shared" si="12" ref="BV13:BV76">IF(S13="",0,Q13*S13)</f>
        <v>0</v>
      </c>
      <c r="BW13" s="155">
        <f aca="true" t="shared" si="13" ref="BW13:BW76">IF(T13="",0,Q13*T13)</f>
        <v>0</v>
      </c>
      <c r="BX13" s="71">
        <f aca="true" t="shared" si="14" ref="BX13:BX76">IF(AD13="",0,AC13*AD13)</f>
        <v>0</v>
      </c>
      <c r="BY13" s="236">
        <f aca="true" t="shared" si="15" ref="BY13:BY76">IF(AE13="",0,AC13*AE13)</f>
        <v>0</v>
      </c>
      <c r="BZ13" s="155">
        <f aca="true" t="shared" si="16" ref="BZ13:BZ76">IF(AF13="",0,AC13*AF13)</f>
        <v>0</v>
      </c>
      <c r="CA13" s="71">
        <f aca="true" t="shared" si="17" ref="CA13:CA76">IF(AO13="",0,AN13*AO13)</f>
        <v>0</v>
      </c>
      <c r="CB13" s="236">
        <f aca="true" t="shared" si="18" ref="CB13:CB76">IF(AP13="",0,AN13*AP13)</f>
        <v>0</v>
      </c>
      <c r="CC13" s="155">
        <f aca="true" t="shared" si="19" ref="CC13:CC76">IF(AQ13="",0,AN13*AQ13)</f>
        <v>0</v>
      </c>
      <c r="CD13" s="71">
        <f aca="true" t="shared" si="20" ref="CD13:CD76">IF(AY13="",0,AX13*AY13)</f>
        <v>0</v>
      </c>
      <c r="CE13" s="236">
        <f aca="true" t="shared" si="21" ref="CE13:CE76">IF(AZ13="",0,AX13*AZ13)</f>
        <v>0</v>
      </c>
      <c r="CF13" s="155">
        <f aca="true" t="shared" si="22" ref="CF13:CF76">IF(BA13="",0,AX13*BA13)</f>
        <v>0</v>
      </c>
      <c r="CG13" s="71">
        <f aca="true" t="shared" si="23" ref="CG13:CG76">IF(BJ13="",0,BI13*BJ13)</f>
        <v>0</v>
      </c>
      <c r="CH13" s="236">
        <f aca="true" t="shared" si="24" ref="CH13:CH76">IF(BK13="",0,BI13*BK13)</f>
        <v>0</v>
      </c>
      <c r="CI13" s="155">
        <f aca="true" t="shared" si="25" ref="CI13:CI76">IF(BL13="",0,BI13*BL13)</f>
        <v>0</v>
      </c>
    </row>
    <row r="14" spans="1:87" ht="10.5" customHeight="1">
      <c r="A14" s="160" t="s">
        <v>863</v>
      </c>
      <c r="B14" s="160" t="s">
        <v>3</v>
      </c>
      <c r="C14" s="63"/>
      <c r="D14" s="115" t="s">
        <v>6</v>
      </c>
      <c r="E14" s="102">
        <v>20</v>
      </c>
      <c r="F14" s="84">
        <v>12.2</v>
      </c>
      <c r="G14" s="188"/>
      <c r="H14" s="188"/>
      <c r="I14" s="189"/>
      <c r="J14" s="263">
        <f t="shared" si="6"/>
      </c>
      <c r="K14" s="53"/>
      <c r="L14" s="161" t="s">
        <v>577</v>
      </c>
      <c r="M14" s="161" t="s">
        <v>69</v>
      </c>
      <c r="N14" s="8" t="s">
        <v>69</v>
      </c>
      <c r="O14" s="4" t="s">
        <v>70</v>
      </c>
      <c r="P14" s="306">
        <v>30</v>
      </c>
      <c r="Q14" s="86">
        <v>13</v>
      </c>
      <c r="R14" s="196"/>
      <c r="S14" s="196"/>
      <c r="T14" s="197"/>
      <c r="U14" s="262">
        <f t="shared" si="2"/>
      </c>
      <c r="W14" s="31"/>
      <c r="X14" s="171" t="s">
        <v>643</v>
      </c>
      <c r="Y14" s="161" t="s">
        <v>220</v>
      </c>
      <c r="Z14" s="38"/>
      <c r="AA14" s="2" t="s">
        <v>148</v>
      </c>
      <c r="AB14" s="80"/>
      <c r="AC14" s="84">
        <v>5.8</v>
      </c>
      <c r="AD14" s="189"/>
      <c r="AE14" s="206"/>
      <c r="AF14" s="189"/>
      <c r="AG14" s="263">
        <f t="shared" si="3"/>
      </c>
      <c r="AH14" s="71"/>
      <c r="AI14" s="171" t="s">
        <v>718</v>
      </c>
      <c r="AJ14" s="161" t="s">
        <v>522</v>
      </c>
      <c r="AK14" s="21"/>
      <c r="AL14" s="2" t="s">
        <v>216</v>
      </c>
      <c r="AM14" s="304"/>
      <c r="AN14" s="84">
        <v>2</v>
      </c>
      <c r="AO14" s="189"/>
      <c r="AP14" s="206"/>
      <c r="AQ14" s="189"/>
      <c r="AR14" s="263">
        <f t="shared" si="7"/>
      </c>
      <c r="AS14" s="314"/>
      <c r="AT14" s="171" t="s">
        <v>776</v>
      </c>
      <c r="AU14" s="161" t="s">
        <v>898</v>
      </c>
      <c r="AV14" s="73" t="s">
        <v>367</v>
      </c>
      <c r="AW14" s="35" t="s">
        <v>370</v>
      </c>
      <c r="AX14" s="85">
        <v>79</v>
      </c>
      <c r="AY14" s="189"/>
      <c r="AZ14" s="207"/>
      <c r="BA14" s="191"/>
      <c r="BB14" s="266">
        <f t="shared" si="4"/>
      </c>
      <c r="BC14" s="71"/>
      <c r="BD14" s="171" t="s">
        <v>836</v>
      </c>
      <c r="BE14" s="161" t="s">
        <v>436</v>
      </c>
      <c r="BF14" s="21"/>
      <c r="BG14" s="2" t="s">
        <v>439</v>
      </c>
      <c r="BH14" s="304"/>
      <c r="BI14" s="251">
        <v>7.4</v>
      </c>
      <c r="BJ14" s="189"/>
      <c r="BK14" s="206"/>
      <c r="BL14" s="189"/>
      <c r="BM14" s="263">
        <f t="shared" si="5"/>
      </c>
      <c r="BR14" s="71">
        <f t="shared" si="8"/>
        <v>0</v>
      </c>
      <c r="BS14" s="236">
        <f t="shared" si="9"/>
        <v>0</v>
      </c>
      <c r="BT14" s="155">
        <f t="shared" si="10"/>
        <v>0</v>
      </c>
      <c r="BU14" s="71">
        <f t="shared" si="11"/>
        <v>0</v>
      </c>
      <c r="BV14" s="236">
        <f t="shared" si="12"/>
        <v>0</v>
      </c>
      <c r="BW14" s="155">
        <f t="shared" si="13"/>
        <v>0</v>
      </c>
      <c r="BX14" s="71">
        <f t="shared" si="14"/>
        <v>0</v>
      </c>
      <c r="BY14" s="236">
        <f t="shared" si="15"/>
        <v>0</v>
      </c>
      <c r="BZ14" s="155">
        <f t="shared" si="16"/>
        <v>0</v>
      </c>
      <c r="CA14" s="71">
        <f t="shared" si="17"/>
        <v>0</v>
      </c>
      <c r="CB14" s="236">
        <f t="shared" si="18"/>
        <v>0</v>
      </c>
      <c r="CC14" s="155">
        <f t="shared" si="19"/>
        <v>0</v>
      </c>
      <c r="CD14" s="71">
        <f t="shared" si="20"/>
        <v>0</v>
      </c>
      <c r="CE14" s="236">
        <f t="shared" si="21"/>
        <v>0</v>
      </c>
      <c r="CF14" s="155">
        <f t="shared" si="22"/>
        <v>0</v>
      </c>
      <c r="CG14" s="71">
        <f t="shared" si="23"/>
        <v>0</v>
      </c>
      <c r="CH14" s="236">
        <f t="shared" si="24"/>
        <v>0</v>
      </c>
      <c r="CI14" s="155">
        <f t="shared" si="25"/>
        <v>0</v>
      </c>
    </row>
    <row r="15" spans="1:87" ht="10.5" customHeight="1">
      <c r="A15" s="160" t="s">
        <v>864</v>
      </c>
      <c r="B15" s="160" t="s">
        <v>3</v>
      </c>
      <c r="C15" s="63"/>
      <c r="D15" s="116" t="s">
        <v>7</v>
      </c>
      <c r="E15" s="102">
        <v>30</v>
      </c>
      <c r="F15" s="84">
        <v>10.3</v>
      </c>
      <c r="G15" s="188"/>
      <c r="H15" s="188"/>
      <c r="I15" s="189"/>
      <c r="J15" s="263">
        <f t="shared" si="6"/>
      </c>
      <c r="K15" s="53"/>
      <c r="L15" s="161" t="s">
        <v>578</v>
      </c>
      <c r="M15" s="161" t="s">
        <v>69</v>
      </c>
      <c r="N15" s="21"/>
      <c r="O15" s="2" t="s">
        <v>71</v>
      </c>
      <c r="P15" s="304"/>
      <c r="Q15" s="84">
        <v>9.7</v>
      </c>
      <c r="R15" s="188"/>
      <c r="S15" s="188"/>
      <c r="T15" s="189"/>
      <c r="U15" s="263">
        <f t="shared" si="2"/>
      </c>
      <c r="W15" s="31"/>
      <c r="X15" s="171" t="s">
        <v>644</v>
      </c>
      <c r="Y15" s="161" t="s">
        <v>220</v>
      </c>
      <c r="Z15" s="38"/>
      <c r="AA15" s="2" t="s">
        <v>149</v>
      </c>
      <c r="AB15" s="80"/>
      <c r="AC15" s="84">
        <v>8.4</v>
      </c>
      <c r="AD15" s="189"/>
      <c r="AE15" s="206"/>
      <c r="AF15" s="189"/>
      <c r="AG15" s="263">
        <f t="shared" si="3"/>
      </c>
      <c r="AH15" s="71"/>
      <c r="AI15" s="171" t="s">
        <v>719</v>
      </c>
      <c r="AJ15" s="161" t="s">
        <v>522</v>
      </c>
      <c r="AK15" s="21"/>
      <c r="AL15" s="2" t="s">
        <v>217</v>
      </c>
      <c r="AM15" s="304"/>
      <c r="AN15" s="84">
        <v>1.6</v>
      </c>
      <c r="AO15" s="189"/>
      <c r="AP15" s="206"/>
      <c r="AQ15" s="189"/>
      <c r="AR15" s="263">
        <f t="shared" si="7"/>
      </c>
      <c r="AS15" s="314"/>
      <c r="AT15" s="171" t="s">
        <v>777</v>
      </c>
      <c r="AU15" s="161" t="s">
        <v>898</v>
      </c>
      <c r="AV15" s="21"/>
      <c r="AW15" s="2" t="s">
        <v>371</v>
      </c>
      <c r="AX15" s="84">
        <v>92</v>
      </c>
      <c r="AY15" s="189"/>
      <c r="AZ15" s="206"/>
      <c r="BA15" s="189"/>
      <c r="BB15" s="263">
        <f t="shared" si="4"/>
      </c>
      <c r="BC15" s="71"/>
      <c r="BD15" s="171" t="s">
        <v>837</v>
      </c>
      <c r="BE15" s="161" t="s">
        <v>436</v>
      </c>
      <c r="BF15" s="21"/>
      <c r="BG15" s="2" t="s">
        <v>833</v>
      </c>
      <c r="BH15" s="305"/>
      <c r="BI15" s="259">
        <v>4.4</v>
      </c>
      <c r="BJ15" s="189"/>
      <c r="BK15" s="206"/>
      <c r="BL15" s="189"/>
      <c r="BM15" s="263">
        <f t="shared" si="5"/>
      </c>
      <c r="BR15" s="71">
        <f t="shared" si="8"/>
        <v>0</v>
      </c>
      <c r="BS15" s="236">
        <f t="shared" si="9"/>
        <v>0</v>
      </c>
      <c r="BT15" s="155">
        <f t="shared" si="10"/>
        <v>0</v>
      </c>
      <c r="BU15" s="71">
        <f t="shared" si="11"/>
        <v>0</v>
      </c>
      <c r="BV15" s="236">
        <f t="shared" si="12"/>
        <v>0</v>
      </c>
      <c r="BW15" s="155">
        <f t="shared" si="13"/>
        <v>0</v>
      </c>
      <c r="BX15" s="71">
        <f t="shared" si="14"/>
        <v>0</v>
      </c>
      <c r="BY15" s="236">
        <f t="shared" si="15"/>
        <v>0</v>
      </c>
      <c r="BZ15" s="155">
        <f t="shared" si="16"/>
        <v>0</v>
      </c>
      <c r="CA15" s="71">
        <f t="shared" si="17"/>
        <v>0</v>
      </c>
      <c r="CB15" s="236">
        <f t="shared" si="18"/>
        <v>0</v>
      </c>
      <c r="CC15" s="155">
        <f t="shared" si="19"/>
        <v>0</v>
      </c>
      <c r="CD15" s="71">
        <f t="shared" si="20"/>
        <v>0</v>
      </c>
      <c r="CE15" s="236">
        <f t="shared" si="21"/>
        <v>0</v>
      </c>
      <c r="CF15" s="155">
        <f t="shared" si="22"/>
        <v>0</v>
      </c>
      <c r="CG15" s="71">
        <f t="shared" si="23"/>
        <v>0</v>
      </c>
      <c r="CH15" s="236">
        <f t="shared" si="24"/>
        <v>0</v>
      </c>
      <c r="CI15" s="155">
        <f t="shared" si="25"/>
        <v>0</v>
      </c>
    </row>
    <row r="16" spans="1:87" ht="10.5" customHeight="1">
      <c r="A16" s="160" t="s">
        <v>865</v>
      </c>
      <c r="B16" s="160" t="s">
        <v>3</v>
      </c>
      <c r="C16" s="63"/>
      <c r="D16" s="117" t="s">
        <v>8</v>
      </c>
      <c r="E16" s="102">
        <v>40</v>
      </c>
      <c r="F16" s="85">
        <v>8.9</v>
      </c>
      <c r="G16" s="190"/>
      <c r="H16" s="190"/>
      <c r="I16" s="191"/>
      <c r="J16" s="266">
        <f t="shared" si="6"/>
      </c>
      <c r="K16" s="53"/>
      <c r="L16" s="161" t="s">
        <v>579</v>
      </c>
      <c r="M16" s="161" t="s">
        <v>69</v>
      </c>
      <c r="N16" s="29"/>
      <c r="O16" s="7" t="s">
        <v>72</v>
      </c>
      <c r="P16" s="307"/>
      <c r="Q16" s="87">
        <v>6.7</v>
      </c>
      <c r="R16" s="194"/>
      <c r="S16" s="194"/>
      <c r="T16" s="195"/>
      <c r="U16" s="264">
        <f t="shared" si="2"/>
      </c>
      <c r="W16" s="31" t="s">
        <v>180</v>
      </c>
      <c r="X16" s="171" t="s">
        <v>645</v>
      </c>
      <c r="Y16" s="161" t="s">
        <v>220</v>
      </c>
      <c r="Z16" s="38"/>
      <c r="AA16" s="2" t="s">
        <v>221</v>
      </c>
      <c r="AB16" s="80"/>
      <c r="AC16" s="84">
        <v>14.1</v>
      </c>
      <c r="AD16" s="189"/>
      <c r="AE16" s="206"/>
      <c r="AF16" s="189"/>
      <c r="AG16" s="263">
        <f t="shared" si="3"/>
      </c>
      <c r="AH16" s="71"/>
      <c r="AI16" s="171" t="s">
        <v>720</v>
      </c>
      <c r="AJ16" s="161" t="s">
        <v>522</v>
      </c>
      <c r="AK16" s="21"/>
      <c r="AL16" s="2" t="s">
        <v>218</v>
      </c>
      <c r="AM16" s="304"/>
      <c r="AN16" s="84">
        <v>1.2</v>
      </c>
      <c r="AO16" s="189"/>
      <c r="AP16" s="206"/>
      <c r="AQ16" s="189"/>
      <c r="AR16" s="263">
        <f t="shared" si="7"/>
      </c>
      <c r="AS16" s="314"/>
      <c r="AT16" s="171" t="s">
        <v>778</v>
      </c>
      <c r="AU16" s="161" t="s">
        <v>898</v>
      </c>
      <c r="AV16" s="21"/>
      <c r="AW16" s="2" t="s">
        <v>372</v>
      </c>
      <c r="AX16" s="84">
        <v>105</v>
      </c>
      <c r="AY16" s="189"/>
      <c r="AZ16" s="206"/>
      <c r="BA16" s="189"/>
      <c r="BB16" s="263">
        <f t="shared" si="4"/>
      </c>
      <c r="BC16" s="71"/>
      <c r="BD16" s="171" t="s">
        <v>838</v>
      </c>
      <c r="BE16" s="161" t="s">
        <v>436</v>
      </c>
      <c r="BF16" s="21"/>
      <c r="BG16" s="2" t="s">
        <v>440</v>
      </c>
      <c r="BH16" s="131"/>
      <c r="BI16" s="251">
        <v>2.7</v>
      </c>
      <c r="BJ16" s="189"/>
      <c r="BK16" s="206"/>
      <c r="BL16" s="189"/>
      <c r="BM16" s="263">
        <f t="shared" si="5"/>
      </c>
      <c r="BR16" s="71">
        <f t="shared" si="8"/>
        <v>0</v>
      </c>
      <c r="BS16" s="236">
        <f t="shared" si="9"/>
        <v>0</v>
      </c>
      <c r="BT16" s="155">
        <f t="shared" si="10"/>
        <v>0</v>
      </c>
      <c r="BU16" s="71">
        <f t="shared" si="11"/>
        <v>0</v>
      </c>
      <c r="BV16" s="236">
        <f t="shared" si="12"/>
        <v>0</v>
      </c>
      <c r="BW16" s="155">
        <f t="shared" si="13"/>
        <v>0</v>
      </c>
      <c r="BX16" s="71">
        <f t="shared" si="14"/>
        <v>0</v>
      </c>
      <c r="BY16" s="236">
        <f t="shared" si="15"/>
        <v>0</v>
      </c>
      <c r="BZ16" s="155">
        <f t="shared" si="16"/>
        <v>0</v>
      </c>
      <c r="CA16" s="71">
        <f t="shared" si="17"/>
        <v>0</v>
      </c>
      <c r="CB16" s="236">
        <f t="shared" si="18"/>
        <v>0</v>
      </c>
      <c r="CC16" s="155">
        <f t="shared" si="19"/>
        <v>0</v>
      </c>
      <c r="CD16" s="71">
        <f t="shared" si="20"/>
        <v>0</v>
      </c>
      <c r="CE16" s="236">
        <f t="shared" si="21"/>
        <v>0</v>
      </c>
      <c r="CF16" s="155">
        <f t="shared" si="22"/>
        <v>0</v>
      </c>
      <c r="CG16" s="71">
        <f t="shared" si="23"/>
        <v>0</v>
      </c>
      <c r="CH16" s="236">
        <f t="shared" si="24"/>
        <v>0</v>
      </c>
      <c r="CI16" s="155">
        <f t="shared" si="25"/>
        <v>0</v>
      </c>
    </row>
    <row r="17" spans="1:87" ht="10.5" customHeight="1">
      <c r="A17" s="160" t="s">
        <v>866</v>
      </c>
      <c r="B17" s="160" t="s">
        <v>3</v>
      </c>
      <c r="C17" s="64" t="s">
        <v>350</v>
      </c>
      <c r="D17" s="2" t="s">
        <v>11</v>
      </c>
      <c r="E17" s="102">
        <v>50</v>
      </c>
      <c r="F17" s="84">
        <v>15.9</v>
      </c>
      <c r="G17" s="192"/>
      <c r="H17" s="192"/>
      <c r="I17" s="193"/>
      <c r="J17" s="263">
        <f t="shared" si="6"/>
      </c>
      <c r="K17" s="53"/>
      <c r="L17" s="161" t="s">
        <v>580</v>
      </c>
      <c r="M17" s="161" t="s">
        <v>73</v>
      </c>
      <c r="N17" s="8" t="s">
        <v>73</v>
      </c>
      <c r="O17" s="4" t="s">
        <v>74</v>
      </c>
      <c r="P17" s="306">
        <v>20</v>
      </c>
      <c r="Q17" s="86">
        <v>18</v>
      </c>
      <c r="R17" s="196"/>
      <c r="S17" s="196"/>
      <c r="T17" s="197"/>
      <c r="U17" s="262">
        <f t="shared" si="2"/>
      </c>
      <c r="W17" s="31"/>
      <c r="X17" s="171" t="s">
        <v>646</v>
      </c>
      <c r="Y17" s="161" t="s">
        <v>220</v>
      </c>
      <c r="Z17" s="38"/>
      <c r="AA17" s="2" t="s">
        <v>150</v>
      </c>
      <c r="AB17" s="80"/>
      <c r="AC17" s="84">
        <v>12.6</v>
      </c>
      <c r="AD17" s="189"/>
      <c r="AE17" s="206"/>
      <c r="AF17" s="189"/>
      <c r="AG17" s="263">
        <f t="shared" si="3"/>
      </c>
      <c r="AH17" s="71"/>
      <c r="AI17" s="171" t="s">
        <v>721</v>
      </c>
      <c r="AJ17" s="161" t="s">
        <v>522</v>
      </c>
      <c r="AK17" s="21"/>
      <c r="AL17" s="2" t="s">
        <v>219</v>
      </c>
      <c r="AM17" s="307"/>
      <c r="AN17" s="84">
        <v>0.8</v>
      </c>
      <c r="AO17" s="189"/>
      <c r="AP17" s="206"/>
      <c r="AQ17" s="189"/>
      <c r="AR17" s="263">
        <f t="shared" si="7"/>
      </c>
      <c r="AS17" s="314"/>
      <c r="AT17" s="171" t="s">
        <v>779</v>
      </c>
      <c r="AU17" s="161" t="s">
        <v>898</v>
      </c>
      <c r="AV17" s="76" t="s">
        <v>924</v>
      </c>
      <c r="AW17" s="2" t="s">
        <v>373</v>
      </c>
      <c r="AX17" s="85">
        <v>119</v>
      </c>
      <c r="AY17" s="189"/>
      <c r="AZ17" s="206"/>
      <c r="BA17" s="189"/>
      <c r="BB17" s="263">
        <f t="shared" si="4"/>
      </c>
      <c r="BC17" s="71"/>
      <c r="BD17" s="171" t="s">
        <v>977</v>
      </c>
      <c r="BE17" s="161" t="s">
        <v>436</v>
      </c>
      <c r="BF17" s="21"/>
      <c r="BG17" s="2" t="s">
        <v>978</v>
      </c>
      <c r="BH17" s="302"/>
      <c r="BI17" s="251">
        <v>1.2</v>
      </c>
      <c r="BJ17" s="189"/>
      <c r="BK17" s="206"/>
      <c r="BL17" s="189"/>
      <c r="BM17" s="263">
        <f t="shared" si="5"/>
      </c>
      <c r="BR17" s="71">
        <f t="shared" si="8"/>
        <v>0</v>
      </c>
      <c r="BS17" s="236">
        <f t="shared" si="9"/>
        <v>0</v>
      </c>
      <c r="BT17" s="155">
        <f t="shared" si="10"/>
        <v>0</v>
      </c>
      <c r="BU17" s="71">
        <f t="shared" si="11"/>
        <v>0</v>
      </c>
      <c r="BV17" s="236">
        <f t="shared" si="12"/>
        <v>0</v>
      </c>
      <c r="BW17" s="155">
        <f t="shared" si="13"/>
        <v>0</v>
      </c>
      <c r="BX17" s="71">
        <f t="shared" si="14"/>
        <v>0</v>
      </c>
      <c r="BY17" s="236">
        <f t="shared" si="15"/>
        <v>0</v>
      </c>
      <c r="BZ17" s="155">
        <f t="shared" si="16"/>
        <v>0</v>
      </c>
      <c r="CA17" s="71">
        <f t="shared" si="17"/>
        <v>0</v>
      </c>
      <c r="CB17" s="236">
        <f t="shared" si="18"/>
        <v>0</v>
      </c>
      <c r="CC17" s="155">
        <f t="shared" si="19"/>
        <v>0</v>
      </c>
      <c r="CD17" s="71">
        <f t="shared" si="20"/>
        <v>0</v>
      </c>
      <c r="CE17" s="236">
        <f t="shared" si="21"/>
        <v>0</v>
      </c>
      <c r="CF17" s="155">
        <f t="shared" si="22"/>
        <v>0</v>
      </c>
      <c r="CG17" s="71">
        <f t="shared" si="23"/>
        <v>0</v>
      </c>
      <c r="CH17" s="236">
        <f t="shared" si="24"/>
        <v>0</v>
      </c>
      <c r="CI17" s="155">
        <f t="shared" si="25"/>
        <v>0</v>
      </c>
    </row>
    <row r="18" spans="1:87" ht="10.5" customHeight="1">
      <c r="A18" s="160" t="s">
        <v>867</v>
      </c>
      <c r="B18" s="160" t="s">
        <v>3</v>
      </c>
      <c r="C18" s="63"/>
      <c r="D18" s="100" t="s">
        <v>12</v>
      </c>
      <c r="E18" s="102">
        <v>25</v>
      </c>
      <c r="F18" s="84">
        <v>12.9</v>
      </c>
      <c r="G18" s="188"/>
      <c r="H18" s="188"/>
      <c r="I18" s="189"/>
      <c r="J18" s="263">
        <f t="shared" si="6"/>
      </c>
      <c r="K18" s="53"/>
      <c r="L18" s="161" t="s">
        <v>581</v>
      </c>
      <c r="M18" s="161" t="s">
        <v>73</v>
      </c>
      <c r="N18" s="21"/>
      <c r="O18" s="2" t="s">
        <v>75</v>
      </c>
      <c r="P18" s="304"/>
      <c r="Q18" s="84">
        <v>9</v>
      </c>
      <c r="R18" s="188"/>
      <c r="S18" s="188"/>
      <c r="T18" s="189"/>
      <c r="U18" s="263">
        <f t="shared" si="2"/>
      </c>
      <c r="W18" s="31" t="s">
        <v>181</v>
      </c>
      <c r="X18" s="171" t="s">
        <v>647</v>
      </c>
      <c r="Y18" s="161" t="s">
        <v>220</v>
      </c>
      <c r="Z18" s="38"/>
      <c r="AA18" s="2" t="s">
        <v>151</v>
      </c>
      <c r="AB18" s="80"/>
      <c r="AC18" s="84">
        <v>15.7</v>
      </c>
      <c r="AD18" s="189"/>
      <c r="AE18" s="206"/>
      <c r="AF18" s="189"/>
      <c r="AG18" s="263">
        <f t="shared" si="3"/>
      </c>
      <c r="AH18" s="71"/>
      <c r="AI18" s="171" t="s">
        <v>722</v>
      </c>
      <c r="AJ18" s="161" t="s">
        <v>521</v>
      </c>
      <c r="AK18" s="8" t="s">
        <v>213</v>
      </c>
      <c r="AL18" s="4" t="s">
        <v>268</v>
      </c>
      <c r="AM18" s="306">
        <v>20</v>
      </c>
      <c r="AN18" s="86">
        <v>9</v>
      </c>
      <c r="AO18" s="197"/>
      <c r="AP18" s="205"/>
      <c r="AQ18" s="197"/>
      <c r="AR18" s="262">
        <f t="shared" si="7"/>
      </c>
      <c r="AS18" s="314"/>
      <c r="AT18" s="171" t="s">
        <v>885</v>
      </c>
      <c r="AU18" s="161" t="s">
        <v>898</v>
      </c>
      <c r="AV18" s="157" t="s">
        <v>925</v>
      </c>
      <c r="AW18" s="7" t="s">
        <v>926</v>
      </c>
      <c r="AX18" s="174">
        <v>1</v>
      </c>
      <c r="AY18" s="195"/>
      <c r="AZ18" s="206"/>
      <c r="BA18" s="189"/>
      <c r="BB18" s="263">
        <f aca="true" t="shared" si="26" ref="BB18:BB27">IF(SUM(AY18:BA18)=0,"",SUM(AY18:BA18)*AX18)</f>
      </c>
      <c r="BC18" s="71"/>
      <c r="BD18" s="171" t="s">
        <v>839</v>
      </c>
      <c r="BE18" s="161" t="s">
        <v>442</v>
      </c>
      <c r="BF18" s="23" t="s">
        <v>442</v>
      </c>
      <c r="BG18" s="2" t="s">
        <v>441</v>
      </c>
      <c r="BH18" s="303">
        <v>100</v>
      </c>
      <c r="BI18" s="251">
        <v>4.6</v>
      </c>
      <c r="BJ18" s="189"/>
      <c r="BK18" s="206"/>
      <c r="BL18" s="189"/>
      <c r="BM18" s="263">
        <f t="shared" si="5"/>
      </c>
      <c r="BR18" s="71">
        <f t="shared" si="8"/>
        <v>0</v>
      </c>
      <c r="BS18" s="236">
        <f t="shared" si="9"/>
        <v>0</v>
      </c>
      <c r="BT18" s="155">
        <f t="shared" si="10"/>
        <v>0</v>
      </c>
      <c r="BU18" s="71">
        <f t="shared" si="11"/>
        <v>0</v>
      </c>
      <c r="BV18" s="236">
        <f t="shared" si="12"/>
        <v>0</v>
      </c>
      <c r="BW18" s="155">
        <f t="shared" si="13"/>
        <v>0</v>
      </c>
      <c r="BX18" s="71">
        <f t="shared" si="14"/>
        <v>0</v>
      </c>
      <c r="BY18" s="236">
        <f t="shared" si="15"/>
        <v>0</v>
      </c>
      <c r="BZ18" s="155">
        <f t="shared" si="16"/>
        <v>0</v>
      </c>
      <c r="CA18" s="71">
        <f t="shared" si="17"/>
        <v>0</v>
      </c>
      <c r="CB18" s="236">
        <f t="shared" si="18"/>
        <v>0</v>
      </c>
      <c r="CC18" s="155">
        <f t="shared" si="19"/>
        <v>0</v>
      </c>
      <c r="CD18" s="71">
        <f t="shared" si="20"/>
        <v>0</v>
      </c>
      <c r="CE18" s="236">
        <f t="shared" si="21"/>
        <v>0</v>
      </c>
      <c r="CF18" s="155">
        <f t="shared" si="22"/>
        <v>0</v>
      </c>
      <c r="CG18" s="71">
        <f t="shared" si="23"/>
        <v>0</v>
      </c>
      <c r="CH18" s="236">
        <f t="shared" si="24"/>
        <v>0</v>
      </c>
      <c r="CI18" s="155">
        <f t="shared" si="25"/>
        <v>0</v>
      </c>
    </row>
    <row r="19" spans="1:87" ht="10.5" customHeight="1">
      <c r="A19" s="160" t="s">
        <v>868</v>
      </c>
      <c r="B19" s="160" t="s">
        <v>3</v>
      </c>
      <c r="C19" s="63"/>
      <c r="D19" s="115" t="s">
        <v>13</v>
      </c>
      <c r="E19" s="102">
        <v>20</v>
      </c>
      <c r="F19" s="84">
        <v>10.8</v>
      </c>
      <c r="G19" s="188"/>
      <c r="H19" s="188"/>
      <c r="I19" s="189"/>
      <c r="J19" s="263">
        <f t="shared" si="6"/>
      </c>
      <c r="K19" s="53"/>
      <c r="L19" s="161" t="s">
        <v>582</v>
      </c>
      <c r="M19" s="161" t="s">
        <v>73</v>
      </c>
      <c r="N19" s="21"/>
      <c r="O19" s="2" t="s">
        <v>76</v>
      </c>
      <c r="P19" s="304"/>
      <c r="Q19" s="84">
        <v>18</v>
      </c>
      <c r="R19" s="188"/>
      <c r="S19" s="188"/>
      <c r="T19" s="189"/>
      <c r="U19" s="263">
        <f t="shared" si="2"/>
      </c>
      <c r="W19" s="31"/>
      <c r="X19" s="171" t="s">
        <v>648</v>
      </c>
      <c r="Y19" s="161" t="s">
        <v>220</v>
      </c>
      <c r="Z19" s="38"/>
      <c r="AA19" s="2" t="s">
        <v>152</v>
      </c>
      <c r="AB19" s="80"/>
      <c r="AC19" s="84">
        <v>20</v>
      </c>
      <c r="AD19" s="189"/>
      <c r="AE19" s="206"/>
      <c r="AF19" s="189"/>
      <c r="AG19" s="263">
        <f t="shared" si="3"/>
      </c>
      <c r="AH19" s="71"/>
      <c r="AI19" s="171" t="s">
        <v>723</v>
      </c>
      <c r="AJ19" s="161" t="s">
        <v>521</v>
      </c>
      <c r="AK19" s="21" t="s">
        <v>285</v>
      </c>
      <c r="AL19" s="2" t="s">
        <v>269</v>
      </c>
      <c r="AM19" s="304"/>
      <c r="AN19" s="84">
        <v>8</v>
      </c>
      <c r="AO19" s="189"/>
      <c r="AP19" s="206"/>
      <c r="AQ19" s="189"/>
      <c r="AR19" s="263">
        <f t="shared" si="7"/>
      </c>
      <c r="AS19" s="314"/>
      <c r="AT19" s="171" t="s">
        <v>780</v>
      </c>
      <c r="AU19" s="161" t="s">
        <v>899</v>
      </c>
      <c r="AV19" s="8" t="s">
        <v>356</v>
      </c>
      <c r="AW19" s="25" t="s">
        <v>357</v>
      </c>
      <c r="AX19" s="83">
        <v>80</v>
      </c>
      <c r="AY19" s="187"/>
      <c r="AZ19" s="205"/>
      <c r="BA19" s="197"/>
      <c r="BB19" s="262">
        <f t="shared" si="26"/>
      </c>
      <c r="BC19" s="71"/>
      <c r="BD19" s="171" t="s">
        <v>840</v>
      </c>
      <c r="BE19" s="161" t="s">
        <v>442</v>
      </c>
      <c r="BF19" s="21"/>
      <c r="BG19" s="2" t="s">
        <v>443</v>
      </c>
      <c r="BH19" s="304"/>
      <c r="BI19" s="251">
        <v>3.9</v>
      </c>
      <c r="BJ19" s="189"/>
      <c r="BK19" s="206"/>
      <c r="BL19" s="189"/>
      <c r="BM19" s="263">
        <f t="shared" si="5"/>
      </c>
      <c r="BR19" s="71">
        <f t="shared" si="8"/>
        <v>0</v>
      </c>
      <c r="BS19" s="236">
        <f t="shared" si="9"/>
        <v>0</v>
      </c>
      <c r="BT19" s="155">
        <f t="shared" si="10"/>
        <v>0</v>
      </c>
      <c r="BU19" s="71">
        <f t="shared" si="11"/>
        <v>0</v>
      </c>
      <c r="BV19" s="236">
        <f t="shared" si="12"/>
        <v>0</v>
      </c>
      <c r="BW19" s="155">
        <f t="shared" si="13"/>
        <v>0</v>
      </c>
      <c r="BX19" s="71">
        <f t="shared" si="14"/>
        <v>0</v>
      </c>
      <c r="BY19" s="236">
        <f t="shared" si="15"/>
        <v>0</v>
      </c>
      <c r="BZ19" s="155">
        <f t="shared" si="16"/>
        <v>0</v>
      </c>
      <c r="CA19" s="71">
        <f t="shared" si="17"/>
        <v>0</v>
      </c>
      <c r="CB19" s="236">
        <f t="shared" si="18"/>
        <v>0</v>
      </c>
      <c r="CC19" s="155">
        <f t="shared" si="19"/>
        <v>0</v>
      </c>
      <c r="CD19" s="71">
        <f t="shared" si="20"/>
        <v>0</v>
      </c>
      <c r="CE19" s="236">
        <f t="shared" si="21"/>
        <v>0</v>
      </c>
      <c r="CF19" s="155">
        <f t="shared" si="22"/>
        <v>0</v>
      </c>
      <c r="CG19" s="71">
        <f t="shared" si="23"/>
        <v>0</v>
      </c>
      <c r="CH19" s="236">
        <f t="shared" si="24"/>
        <v>0</v>
      </c>
      <c r="CI19" s="155">
        <f t="shared" si="25"/>
        <v>0</v>
      </c>
    </row>
    <row r="20" spans="1:87" ht="10.5" customHeight="1">
      <c r="A20" s="160" t="s">
        <v>869</v>
      </c>
      <c r="B20" s="160" t="s">
        <v>3</v>
      </c>
      <c r="C20" s="63"/>
      <c r="D20" s="116" t="s">
        <v>14</v>
      </c>
      <c r="E20" s="102">
        <v>30</v>
      </c>
      <c r="F20" s="84">
        <v>8.5</v>
      </c>
      <c r="G20" s="188"/>
      <c r="H20" s="188"/>
      <c r="I20" s="189"/>
      <c r="J20" s="263">
        <f t="shared" si="6"/>
      </c>
      <c r="K20" s="53"/>
      <c r="L20" s="161" t="s">
        <v>583</v>
      </c>
      <c r="M20" s="161" t="s">
        <v>73</v>
      </c>
      <c r="N20" s="21"/>
      <c r="O20" s="2" t="s">
        <v>77</v>
      </c>
      <c r="P20" s="305"/>
      <c r="Q20" s="84">
        <v>9</v>
      </c>
      <c r="R20" s="188"/>
      <c r="S20" s="188"/>
      <c r="T20" s="189"/>
      <c r="U20" s="263">
        <f t="shared" si="2"/>
      </c>
      <c r="W20" s="31" t="s">
        <v>183</v>
      </c>
      <c r="X20" s="171" t="s">
        <v>649</v>
      </c>
      <c r="Y20" s="161" t="s">
        <v>220</v>
      </c>
      <c r="Z20" s="38"/>
      <c r="AA20" s="2" t="s">
        <v>153</v>
      </c>
      <c r="AB20" s="80"/>
      <c r="AC20" s="84">
        <v>20.5</v>
      </c>
      <c r="AD20" s="189"/>
      <c r="AE20" s="206"/>
      <c r="AF20" s="189"/>
      <c r="AG20" s="263">
        <f t="shared" si="3"/>
      </c>
      <c r="AH20" s="71"/>
      <c r="AI20" s="171" t="s">
        <v>724</v>
      </c>
      <c r="AJ20" s="161" t="s">
        <v>521</v>
      </c>
      <c r="AK20" s="21"/>
      <c r="AL20" s="2" t="s">
        <v>270</v>
      </c>
      <c r="AM20" s="305"/>
      <c r="AN20" s="84">
        <v>7</v>
      </c>
      <c r="AO20" s="189"/>
      <c r="AP20" s="206"/>
      <c r="AQ20" s="189"/>
      <c r="AR20" s="263">
        <f t="shared" si="7"/>
      </c>
      <c r="AS20" s="314"/>
      <c r="AT20" s="171" t="s">
        <v>781</v>
      </c>
      <c r="AU20" s="161" t="s">
        <v>899</v>
      </c>
      <c r="AV20" s="21" t="s">
        <v>365</v>
      </c>
      <c r="AW20" s="2" t="s">
        <v>358</v>
      </c>
      <c r="AX20" s="84">
        <v>102</v>
      </c>
      <c r="AY20" s="189"/>
      <c r="AZ20" s="206"/>
      <c r="BA20" s="189"/>
      <c r="BB20" s="263">
        <f t="shared" si="26"/>
      </c>
      <c r="BC20" s="71"/>
      <c r="BD20" s="171" t="s">
        <v>841</v>
      </c>
      <c r="BE20" s="161" t="s">
        <v>442</v>
      </c>
      <c r="BF20" s="21"/>
      <c r="BG20" s="2" t="s">
        <v>444</v>
      </c>
      <c r="BH20" s="304"/>
      <c r="BI20" s="251">
        <v>3.2</v>
      </c>
      <c r="BJ20" s="189"/>
      <c r="BK20" s="206"/>
      <c r="BL20" s="189"/>
      <c r="BM20" s="263">
        <f t="shared" si="5"/>
      </c>
      <c r="BR20" s="71">
        <f t="shared" si="8"/>
        <v>0</v>
      </c>
      <c r="BS20" s="236">
        <f t="shared" si="9"/>
        <v>0</v>
      </c>
      <c r="BT20" s="155">
        <f t="shared" si="10"/>
        <v>0</v>
      </c>
      <c r="BU20" s="71">
        <f t="shared" si="11"/>
        <v>0</v>
      </c>
      <c r="BV20" s="236">
        <f t="shared" si="12"/>
        <v>0</v>
      </c>
      <c r="BW20" s="155">
        <f t="shared" si="13"/>
        <v>0</v>
      </c>
      <c r="BX20" s="71">
        <f t="shared" si="14"/>
        <v>0</v>
      </c>
      <c r="BY20" s="236">
        <f t="shared" si="15"/>
        <v>0</v>
      </c>
      <c r="BZ20" s="155">
        <f t="shared" si="16"/>
        <v>0</v>
      </c>
      <c r="CA20" s="71">
        <f t="shared" si="17"/>
        <v>0</v>
      </c>
      <c r="CB20" s="236">
        <f t="shared" si="18"/>
        <v>0</v>
      </c>
      <c r="CC20" s="155">
        <f t="shared" si="19"/>
        <v>0</v>
      </c>
      <c r="CD20" s="71">
        <f t="shared" si="20"/>
        <v>0</v>
      </c>
      <c r="CE20" s="236">
        <f t="shared" si="21"/>
        <v>0</v>
      </c>
      <c r="CF20" s="155">
        <f t="shared" si="22"/>
        <v>0</v>
      </c>
      <c r="CG20" s="71">
        <f t="shared" si="23"/>
        <v>0</v>
      </c>
      <c r="CH20" s="236">
        <f t="shared" si="24"/>
        <v>0</v>
      </c>
      <c r="CI20" s="155">
        <f t="shared" si="25"/>
        <v>0</v>
      </c>
    </row>
    <row r="21" spans="1:87" ht="10.5" customHeight="1">
      <c r="A21" s="160" t="s">
        <v>870</v>
      </c>
      <c r="B21" s="160" t="s">
        <v>3</v>
      </c>
      <c r="C21" s="65"/>
      <c r="D21" s="118" t="s">
        <v>15</v>
      </c>
      <c r="E21" s="102">
        <v>40</v>
      </c>
      <c r="F21" s="84">
        <v>7.1</v>
      </c>
      <c r="G21" s="190"/>
      <c r="H21" s="190"/>
      <c r="I21" s="191"/>
      <c r="J21" s="263">
        <f t="shared" si="6"/>
      </c>
      <c r="K21" s="53"/>
      <c r="L21" s="161" t="s">
        <v>584</v>
      </c>
      <c r="M21" s="161" t="s">
        <v>73</v>
      </c>
      <c r="N21" s="29"/>
      <c r="O21" s="7" t="s">
        <v>480</v>
      </c>
      <c r="P21" s="81"/>
      <c r="Q21" s="87">
        <v>1</v>
      </c>
      <c r="R21" s="194"/>
      <c r="S21" s="194"/>
      <c r="T21" s="195"/>
      <c r="U21" s="264">
        <f t="shared" si="2"/>
      </c>
      <c r="W21" s="31"/>
      <c r="X21" s="171" t="s">
        <v>650</v>
      </c>
      <c r="Y21" s="161" t="s">
        <v>220</v>
      </c>
      <c r="Z21" s="38"/>
      <c r="AA21" s="35" t="s">
        <v>154</v>
      </c>
      <c r="AB21" s="94"/>
      <c r="AC21" s="85">
        <v>27</v>
      </c>
      <c r="AD21" s="191"/>
      <c r="AE21" s="207"/>
      <c r="AF21" s="191"/>
      <c r="AG21" s="266">
        <f t="shared" si="3"/>
      </c>
      <c r="AH21" s="71"/>
      <c r="AI21" s="171" t="s">
        <v>725</v>
      </c>
      <c r="AJ21" s="161" t="s">
        <v>521</v>
      </c>
      <c r="AK21" s="29"/>
      <c r="AL21" s="7" t="s">
        <v>271</v>
      </c>
      <c r="AM21" s="107">
        <v>15</v>
      </c>
      <c r="AN21" s="87">
        <v>6</v>
      </c>
      <c r="AO21" s="195"/>
      <c r="AP21" s="211"/>
      <c r="AQ21" s="195"/>
      <c r="AR21" s="264">
        <f t="shared" si="7"/>
      </c>
      <c r="AS21" s="314"/>
      <c r="AT21" s="171" t="s">
        <v>782</v>
      </c>
      <c r="AU21" s="161" t="s">
        <v>899</v>
      </c>
      <c r="AV21" s="73" t="s">
        <v>366</v>
      </c>
      <c r="AW21" s="35" t="s">
        <v>359</v>
      </c>
      <c r="AX21" s="85">
        <v>124</v>
      </c>
      <c r="AY21" s="189"/>
      <c r="AZ21" s="206"/>
      <c r="BA21" s="189"/>
      <c r="BB21" s="263">
        <f t="shared" si="26"/>
      </c>
      <c r="BC21" s="71"/>
      <c r="BD21" s="171" t="s">
        <v>842</v>
      </c>
      <c r="BE21" s="161" t="s">
        <v>442</v>
      </c>
      <c r="BF21" s="21"/>
      <c r="BG21" s="2" t="s">
        <v>445</v>
      </c>
      <c r="BH21" s="304"/>
      <c r="BI21" s="251">
        <v>2.5</v>
      </c>
      <c r="BJ21" s="189"/>
      <c r="BK21" s="206"/>
      <c r="BL21" s="189"/>
      <c r="BM21" s="263">
        <f t="shared" si="5"/>
      </c>
      <c r="BR21" s="71">
        <f t="shared" si="8"/>
        <v>0</v>
      </c>
      <c r="BS21" s="236">
        <f t="shared" si="9"/>
        <v>0</v>
      </c>
      <c r="BT21" s="155">
        <f t="shared" si="10"/>
        <v>0</v>
      </c>
      <c r="BU21" s="71">
        <f t="shared" si="11"/>
        <v>0</v>
      </c>
      <c r="BV21" s="236">
        <f t="shared" si="12"/>
        <v>0</v>
      </c>
      <c r="BW21" s="155">
        <f t="shared" si="13"/>
        <v>0</v>
      </c>
      <c r="BX21" s="71">
        <f t="shared" si="14"/>
        <v>0</v>
      </c>
      <c r="BY21" s="236">
        <f t="shared" si="15"/>
        <v>0</v>
      </c>
      <c r="BZ21" s="155">
        <f t="shared" si="16"/>
        <v>0</v>
      </c>
      <c r="CA21" s="71">
        <f t="shared" si="17"/>
        <v>0</v>
      </c>
      <c r="CB21" s="236">
        <f t="shared" si="18"/>
        <v>0</v>
      </c>
      <c r="CC21" s="155">
        <f t="shared" si="19"/>
        <v>0</v>
      </c>
      <c r="CD21" s="71">
        <f t="shared" si="20"/>
        <v>0</v>
      </c>
      <c r="CE21" s="236">
        <f t="shared" si="21"/>
        <v>0</v>
      </c>
      <c r="CF21" s="155">
        <f t="shared" si="22"/>
        <v>0</v>
      </c>
      <c r="CG21" s="71">
        <f t="shared" si="23"/>
        <v>0</v>
      </c>
      <c r="CH21" s="236">
        <f t="shared" si="24"/>
        <v>0</v>
      </c>
      <c r="CI21" s="155">
        <f t="shared" si="25"/>
        <v>0</v>
      </c>
    </row>
    <row r="22" spans="1:87" ht="10.5" customHeight="1">
      <c r="A22" s="160" t="s">
        <v>871</v>
      </c>
      <c r="B22" s="160" t="s">
        <v>3</v>
      </c>
      <c r="C22" s="63" t="s">
        <v>353</v>
      </c>
      <c r="D22" s="25" t="s">
        <v>17</v>
      </c>
      <c r="E22" s="102">
        <v>50</v>
      </c>
      <c r="F22" s="83">
        <v>12.3</v>
      </c>
      <c r="G22" s="186"/>
      <c r="H22" s="186"/>
      <c r="I22" s="187"/>
      <c r="J22" s="265">
        <f t="shared" si="6"/>
      </c>
      <c r="K22" s="53"/>
      <c r="L22" s="161" t="s">
        <v>585</v>
      </c>
      <c r="M22" s="161" t="s">
        <v>78</v>
      </c>
      <c r="N22" s="8" t="s">
        <v>78</v>
      </c>
      <c r="O22" s="4" t="s">
        <v>79</v>
      </c>
      <c r="P22" s="306">
        <v>10</v>
      </c>
      <c r="Q22" s="86">
        <v>9.1</v>
      </c>
      <c r="R22" s="196"/>
      <c r="S22" s="196"/>
      <c r="T22" s="197"/>
      <c r="U22" s="262">
        <f t="shared" si="2"/>
      </c>
      <c r="W22" s="31" t="s">
        <v>184</v>
      </c>
      <c r="X22" s="171" t="s">
        <v>651</v>
      </c>
      <c r="Y22" s="161" t="s">
        <v>155</v>
      </c>
      <c r="Z22" s="11" t="s">
        <v>155</v>
      </c>
      <c r="AA22" s="4" t="s">
        <v>222</v>
      </c>
      <c r="AB22" s="95"/>
      <c r="AC22" s="86">
        <v>3.5</v>
      </c>
      <c r="AD22" s="197"/>
      <c r="AE22" s="205"/>
      <c r="AF22" s="197"/>
      <c r="AG22" s="262">
        <f t="shared" si="3"/>
      </c>
      <c r="AH22" s="71"/>
      <c r="AI22" s="171" t="s">
        <v>968</v>
      </c>
      <c r="AJ22" s="161" t="s">
        <v>309</v>
      </c>
      <c r="AK22" s="8" t="s">
        <v>309</v>
      </c>
      <c r="AL22" s="4" t="s">
        <v>310</v>
      </c>
      <c r="AM22" s="95"/>
      <c r="AN22" s="86">
        <v>36</v>
      </c>
      <c r="AO22" s="197"/>
      <c r="AP22" s="205"/>
      <c r="AQ22" s="197"/>
      <c r="AR22" s="262">
        <f aca="true" t="shared" si="27" ref="AR22:AR33">IF(SUM(AO22:AQ22)=0,"",SUM(AO22:AQ22)*AN22)</f>
      </c>
      <c r="AS22" s="315"/>
      <c r="AT22" s="171" t="s">
        <v>783</v>
      </c>
      <c r="AU22" s="161" t="s">
        <v>899</v>
      </c>
      <c r="AV22" s="76" t="s">
        <v>924</v>
      </c>
      <c r="AW22" s="2" t="s">
        <v>360</v>
      </c>
      <c r="AX22" s="84">
        <v>146</v>
      </c>
      <c r="AY22" s="189"/>
      <c r="AZ22" s="207"/>
      <c r="BA22" s="191"/>
      <c r="BB22" s="266">
        <f t="shared" si="26"/>
      </c>
      <c r="BC22" s="71"/>
      <c r="BD22" s="171" t="s">
        <v>843</v>
      </c>
      <c r="BE22" s="161" t="s">
        <v>442</v>
      </c>
      <c r="BF22" s="21"/>
      <c r="BG22" s="2" t="s">
        <v>446</v>
      </c>
      <c r="BH22" s="304"/>
      <c r="BI22" s="251">
        <v>1.7</v>
      </c>
      <c r="BJ22" s="189"/>
      <c r="BK22" s="206"/>
      <c r="BL22" s="189"/>
      <c r="BM22" s="263">
        <f t="shared" si="5"/>
      </c>
      <c r="BR22" s="71">
        <f t="shared" si="8"/>
        <v>0</v>
      </c>
      <c r="BS22" s="236">
        <f t="shared" si="9"/>
        <v>0</v>
      </c>
      <c r="BT22" s="155">
        <f t="shared" si="10"/>
        <v>0</v>
      </c>
      <c r="BU22" s="71">
        <f t="shared" si="11"/>
        <v>0</v>
      </c>
      <c r="BV22" s="236">
        <f t="shared" si="12"/>
        <v>0</v>
      </c>
      <c r="BW22" s="155">
        <f t="shared" si="13"/>
        <v>0</v>
      </c>
      <c r="BX22" s="71">
        <f t="shared" si="14"/>
        <v>0</v>
      </c>
      <c r="BY22" s="236">
        <f t="shared" si="15"/>
        <v>0</v>
      </c>
      <c r="BZ22" s="155">
        <f t="shared" si="16"/>
        <v>0</v>
      </c>
      <c r="CA22" s="71">
        <f t="shared" si="17"/>
        <v>0</v>
      </c>
      <c r="CB22" s="236">
        <f t="shared" si="18"/>
        <v>0</v>
      </c>
      <c r="CC22" s="155">
        <f t="shared" si="19"/>
        <v>0</v>
      </c>
      <c r="CD22" s="71">
        <f t="shared" si="20"/>
        <v>0</v>
      </c>
      <c r="CE22" s="236">
        <f t="shared" si="21"/>
        <v>0</v>
      </c>
      <c r="CF22" s="155">
        <f t="shared" si="22"/>
        <v>0</v>
      </c>
      <c r="CG22" s="71">
        <f t="shared" si="23"/>
        <v>0</v>
      </c>
      <c r="CH22" s="236">
        <f t="shared" si="24"/>
        <v>0</v>
      </c>
      <c r="CI22" s="155">
        <f t="shared" si="25"/>
        <v>0</v>
      </c>
    </row>
    <row r="23" spans="1:87" ht="10.5" customHeight="1">
      <c r="A23" s="160" t="s">
        <v>872</v>
      </c>
      <c r="B23" s="160" t="s">
        <v>3</v>
      </c>
      <c r="C23" s="63"/>
      <c r="D23" s="100" t="s">
        <v>18</v>
      </c>
      <c r="E23" s="102">
        <v>25</v>
      </c>
      <c r="F23" s="84">
        <v>9.7</v>
      </c>
      <c r="G23" s="188"/>
      <c r="H23" s="188"/>
      <c r="I23" s="189"/>
      <c r="J23" s="263">
        <f t="shared" si="6"/>
      </c>
      <c r="K23" s="53"/>
      <c r="L23" s="161" t="s">
        <v>586</v>
      </c>
      <c r="M23" s="161" t="s">
        <v>78</v>
      </c>
      <c r="N23" s="76" t="s">
        <v>376</v>
      </c>
      <c r="O23" s="2" t="s">
        <v>80</v>
      </c>
      <c r="P23" s="305"/>
      <c r="Q23" s="84">
        <v>5</v>
      </c>
      <c r="R23" s="188"/>
      <c r="S23" s="188"/>
      <c r="T23" s="189"/>
      <c r="U23" s="263">
        <f t="shared" si="2"/>
      </c>
      <c r="W23" s="31"/>
      <c r="X23" s="171" t="s">
        <v>652</v>
      </c>
      <c r="Y23" s="161" t="s">
        <v>155</v>
      </c>
      <c r="Z23" s="38" t="s">
        <v>156</v>
      </c>
      <c r="AA23" s="2" t="s">
        <v>223</v>
      </c>
      <c r="AB23" s="80"/>
      <c r="AC23" s="84">
        <v>7</v>
      </c>
      <c r="AD23" s="189"/>
      <c r="AE23" s="206"/>
      <c r="AF23" s="189"/>
      <c r="AG23" s="263">
        <f t="shared" si="3"/>
      </c>
      <c r="AH23" s="71"/>
      <c r="AI23" s="171" t="s">
        <v>969</v>
      </c>
      <c r="AJ23" s="161" t="s">
        <v>309</v>
      </c>
      <c r="AK23" s="21"/>
      <c r="AL23" s="2" t="s">
        <v>311</v>
      </c>
      <c r="AM23" s="80"/>
      <c r="AN23" s="84">
        <v>19</v>
      </c>
      <c r="AO23" s="189"/>
      <c r="AP23" s="206"/>
      <c r="AQ23" s="189"/>
      <c r="AR23" s="263">
        <f t="shared" si="27"/>
      </c>
      <c r="AS23" s="39"/>
      <c r="AT23" s="171" t="s">
        <v>886</v>
      </c>
      <c r="AU23" s="161" t="s">
        <v>899</v>
      </c>
      <c r="AV23" s="157" t="s">
        <v>925</v>
      </c>
      <c r="AW23" s="7" t="s">
        <v>926</v>
      </c>
      <c r="AX23" s="174">
        <v>1</v>
      </c>
      <c r="AY23" s="195"/>
      <c r="AZ23" s="206"/>
      <c r="BA23" s="189"/>
      <c r="BB23" s="263">
        <f t="shared" si="26"/>
      </c>
      <c r="BC23" s="71"/>
      <c r="BD23" s="171" t="s">
        <v>844</v>
      </c>
      <c r="BE23" s="161" t="s">
        <v>442</v>
      </c>
      <c r="BF23" s="21"/>
      <c r="BG23" s="2" t="s">
        <v>447</v>
      </c>
      <c r="BH23" s="305"/>
      <c r="BI23" s="251">
        <v>1</v>
      </c>
      <c r="BJ23" s="189"/>
      <c r="BK23" s="206"/>
      <c r="BL23" s="189"/>
      <c r="BM23" s="263">
        <f aca="true" t="shared" si="28" ref="BM23:BM36">IF(SUM(BJ23:BL23)=0,"",SUM(BJ23:BL23)*BI23)</f>
      </c>
      <c r="BR23" s="71">
        <f t="shared" si="8"/>
        <v>0</v>
      </c>
      <c r="BS23" s="236">
        <f t="shared" si="9"/>
        <v>0</v>
      </c>
      <c r="BT23" s="155">
        <f t="shared" si="10"/>
        <v>0</v>
      </c>
      <c r="BU23" s="71">
        <f t="shared" si="11"/>
        <v>0</v>
      </c>
      <c r="BV23" s="236">
        <f t="shared" si="12"/>
        <v>0</v>
      </c>
      <c r="BW23" s="155">
        <f t="shared" si="13"/>
        <v>0</v>
      </c>
      <c r="BX23" s="71">
        <f t="shared" si="14"/>
        <v>0</v>
      </c>
      <c r="BY23" s="236">
        <f t="shared" si="15"/>
        <v>0</v>
      </c>
      <c r="BZ23" s="155">
        <f t="shared" si="16"/>
        <v>0</v>
      </c>
      <c r="CA23" s="71">
        <f t="shared" si="17"/>
        <v>0</v>
      </c>
      <c r="CB23" s="236">
        <f t="shared" si="18"/>
        <v>0</v>
      </c>
      <c r="CC23" s="155">
        <f t="shared" si="19"/>
        <v>0</v>
      </c>
      <c r="CD23" s="71">
        <f t="shared" si="20"/>
        <v>0</v>
      </c>
      <c r="CE23" s="236">
        <f t="shared" si="21"/>
        <v>0</v>
      </c>
      <c r="CF23" s="155">
        <f t="shared" si="22"/>
        <v>0</v>
      </c>
      <c r="CG23" s="71">
        <f t="shared" si="23"/>
        <v>0</v>
      </c>
      <c r="CH23" s="236">
        <f t="shared" si="24"/>
        <v>0</v>
      </c>
      <c r="CI23" s="155">
        <f t="shared" si="25"/>
        <v>0</v>
      </c>
    </row>
    <row r="24" spans="1:87" ht="10.5" customHeight="1">
      <c r="A24" s="160" t="s">
        <v>873</v>
      </c>
      <c r="B24" s="160" t="s">
        <v>3</v>
      </c>
      <c r="C24" s="63"/>
      <c r="D24" s="115" t="s">
        <v>19</v>
      </c>
      <c r="E24" s="102">
        <v>20</v>
      </c>
      <c r="F24" s="84">
        <v>8.3</v>
      </c>
      <c r="G24" s="188"/>
      <c r="H24" s="188"/>
      <c r="I24" s="189"/>
      <c r="J24" s="263">
        <f t="shared" si="6"/>
      </c>
      <c r="K24" s="53"/>
      <c r="L24" s="161" t="s">
        <v>587</v>
      </c>
      <c r="M24" s="161" t="s">
        <v>78</v>
      </c>
      <c r="N24" s="76" t="s">
        <v>377</v>
      </c>
      <c r="O24" s="2" t="s">
        <v>379</v>
      </c>
      <c r="P24" s="80"/>
      <c r="Q24" s="84">
        <v>1</v>
      </c>
      <c r="R24" s="188"/>
      <c r="S24" s="188"/>
      <c r="T24" s="189"/>
      <c r="U24" s="263">
        <f t="shared" si="2"/>
      </c>
      <c r="W24" s="31" t="s">
        <v>188</v>
      </c>
      <c r="X24" s="171" t="s">
        <v>653</v>
      </c>
      <c r="Y24" s="161" t="s">
        <v>155</v>
      </c>
      <c r="Z24" s="38"/>
      <c r="AA24" s="2" t="s">
        <v>224</v>
      </c>
      <c r="AB24" s="80"/>
      <c r="AC24" s="84">
        <v>9.8</v>
      </c>
      <c r="AD24" s="189"/>
      <c r="AE24" s="206"/>
      <c r="AF24" s="189"/>
      <c r="AG24" s="263">
        <f t="shared" si="3"/>
      </c>
      <c r="AH24" s="71"/>
      <c r="AI24" s="171" t="s">
        <v>970</v>
      </c>
      <c r="AJ24" s="161" t="s">
        <v>309</v>
      </c>
      <c r="AK24" s="21"/>
      <c r="AL24" s="2" t="s">
        <v>312</v>
      </c>
      <c r="AM24" s="80"/>
      <c r="AN24" s="84">
        <v>12.6</v>
      </c>
      <c r="AO24" s="189"/>
      <c r="AP24" s="206"/>
      <c r="AQ24" s="189"/>
      <c r="AR24" s="263">
        <f t="shared" si="27"/>
      </c>
      <c r="AS24" s="71"/>
      <c r="AT24" s="171" t="s">
        <v>784</v>
      </c>
      <c r="AU24" s="161" t="s">
        <v>900</v>
      </c>
      <c r="AV24" s="8" t="s">
        <v>481</v>
      </c>
      <c r="AW24" s="25" t="s">
        <v>912</v>
      </c>
      <c r="AX24" s="175">
        <v>251</v>
      </c>
      <c r="AY24" s="187"/>
      <c r="AZ24" s="209"/>
      <c r="BA24" s="203"/>
      <c r="BB24" s="267">
        <f t="shared" si="26"/>
      </c>
      <c r="BC24" s="71"/>
      <c r="BD24" s="171" t="s">
        <v>845</v>
      </c>
      <c r="BE24" s="162" t="s">
        <v>448</v>
      </c>
      <c r="BF24" s="59" t="s">
        <v>448</v>
      </c>
      <c r="BG24" s="2" t="s">
        <v>449</v>
      </c>
      <c r="BH24" s="303">
        <v>50</v>
      </c>
      <c r="BI24" s="251">
        <v>7.1</v>
      </c>
      <c r="BJ24" s="189"/>
      <c r="BK24" s="206"/>
      <c r="BL24" s="189"/>
      <c r="BM24" s="263">
        <f t="shared" si="28"/>
      </c>
      <c r="BR24" s="71">
        <f t="shared" si="8"/>
        <v>0</v>
      </c>
      <c r="BS24" s="236">
        <f t="shared" si="9"/>
        <v>0</v>
      </c>
      <c r="BT24" s="155">
        <f t="shared" si="10"/>
        <v>0</v>
      </c>
      <c r="BU24" s="71">
        <f t="shared" si="11"/>
        <v>0</v>
      </c>
      <c r="BV24" s="236">
        <f t="shared" si="12"/>
        <v>0</v>
      </c>
      <c r="BW24" s="155">
        <f t="shared" si="13"/>
        <v>0</v>
      </c>
      <c r="BX24" s="71">
        <f t="shared" si="14"/>
        <v>0</v>
      </c>
      <c r="BY24" s="236">
        <f t="shared" si="15"/>
        <v>0</v>
      </c>
      <c r="BZ24" s="155">
        <f t="shared" si="16"/>
        <v>0</v>
      </c>
      <c r="CA24" s="71">
        <f t="shared" si="17"/>
        <v>0</v>
      </c>
      <c r="CB24" s="236">
        <f t="shared" si="18"/>
        <v>0</v>
      </c>
      <c r="CC24" s="155">
        <f t="shared" si="19"/>
        <v>0</v>
      </c>
      <c r="CD24" s="71">
        <f t="shared" si="20"/>
        <v>0</v>
      </c>
      <c r="CE24" s="236">
        <f t="shared" si="21"/>
        <v>0</v>
      </c>
      <c r="CF24" s="155">
        <f t="shared" si="22"/>
        <v>0</v>
      </c>
      <c r="CG24" s="71">
        <f t="shared" si="23"/>
        <v>0</v>
      </c>
      <c r="CH24" s="236">
        <f t="shared" si="24"/>
        <v>0</v>
      </c>
      <c r="CI24" s="155">
        <f t="shared" si="25"/>
        <v>0</v>
      </c>
    </row>
    <row r="25" spans="1:87" ht="10.5" customHeight="1">
      <c r="A25" s="160" t="s">
        <v>874</v>
      </c>
      <c r="B25" s="160" t="s">
        <v>3</v>
      </c>
      <c r="C25" s="63"/>
      <c r="D25" s="116" t="s">
        <v>20</v>
      </c>
      <c r="E25" s="102">
        <v>30</v>
      </c>
      <c r="F25" s="84">
        <v>6.9</v>
      </c>
      <c r="G25" s="188"/>
      <c r="H25" s="188"/>
      <c r="I25" s="189"/>
      <c r="J25" s="263">
        <f t="shared" si="6"/>
      </c>
      <c r="K25" s="53"/>
      <c r="L25" s="161"/>
      <c r="M25" s="161" t="s">
        <v>78</v>
      </c>
      <c r="N25" s="226" t="s">
        <v>378</v>
      </c>
      <c r="O25" s="30"/>
      <c r="P25" s="96"/>
      <c r="Q25" s="242"/>
      <c r="R25" s="219"/>
      <c r="S25" s="219"/>
      <c r="T25" s="220"/>
      <c r="U25" s="263">
        <f t="shared" si="2"/>
      </c>
      <c r="W25" s="31"/>
      <c r="X25" s="171" t="s">
        <v>654</v>
      </c>
      <c r="Y25" s="161" t="s">
        <v>155</v>
      </c>
      <c r="Z25" s="38"/>
      <c r="AA25" s="2" t="s">
        <v>225</v>
      </c>
      <c r="AB25" s="80"/>
      <c r="AC25" s="84">
        <v>13</v>
      </c>
      <c r="AD25" s="189"/>
      <c r="AE25" s="206"/>
      <c r="AF25" s="189"/>
      <c r="AG25" s="263">
        <f t="shared" si="3"/>
      </c>
      <c r="AH25" s="71"/>
      <c r="AI25" s="171" t="s">
        <v>971</v>
      </c>
      <c r="AJ25" s="161" t="s">
        <v>309</v>
      </c>
      <c r="AK25" s="21"/>
      <c r="AL25" s="2" t="s">
        <v>313</v>
      </c>
      <c r="AM25" s="80"/>
      <c r="AN25" s="84">
        <v>4.4</v>
      </c>
      <c r="AO25" s="189"/>
      <c r="AP25" s="206"/>
      <c r="AQ25" s="189"/>
      <c r="AR25" s="263">
        <f t="shared" si="27"/>
      </c>
      <c r="AS25" s="71"/>
      <c r="AT25" s="171" t="s">
        <v>785</v>
      </c>
      <c r="AU25" s="161" t="s">
        <v>900</v>
      </c>
      <c r="AV25" s="73" t="s">
        <v>482</v>
      </c>
      <c r="AW25" s="2" t="s">
        <v>913</v>
      </c>
      <c r="AX25" s="91">
        <v>288.8</v>
      </c>
      <c r="AY25" s="189"/>
      <c r="AZ25" s="206"/>
      <c r="BA25" s="189"/>
      <c r="BB25" s="263">
        <f t="shared" si="26"/>
      </c>
      <c r="BC25" s="71"/>
      <c r="BD25" s="171" t="s">
        <v>846</v>
      </c>
      <c r="BE25" s="162" t="s">
        <v>448</v>
      </c>
      <c r="BF25" s="21"/>
      <c r="BG25" s="2" t="s">
        <v>450</v>
      </c>
      <c r="BH25" s="304"/>
      <c r="BI25" s="251">
        <v>6.2</v>
      </c>
      <c r="BJ25" s="189"/>
      <c r="BK25" s="206"/>
      <c r="BL25" s="189"/>
      <c r="BM25" s="263">
        <f t="shared" si="28"/>
      </c>
      <c r="BR25" s="71">
        <f t="shared" si="8"/>
        <v>0</v>
      </c>
      <c r="BS25" s="236">
        <f t="shared" si="9"/>
        <v>0</v>
      </c>
      <c r="BT25" s="155">
        <f t="shared" si="10"/>
        <v>0</v>
      </c>
      <c r="BU25" s="71">
        <f t="shared" si="11"/>
        <v>0</v>
      </c>
      <c r="BV25" s="236">
        <f t="shared" si="12"/>
        <v>0</v>
      </c>
      <c r="BW25" s="155">
        <f t="shared" si="13"/>
        <v>0</v>
      </c>
      <c r="BX25" s="71">
        <f t="shared" si="14"/>
        <v>0</v>
      </c>
      <c r="BY25" s="236">
        <f t="shared" si="15"/>
        <v>0</v>
      </c>
      <c r="BZ25" s="155">
        <f t="shared" si="16"/>
        <v>0</v>
      </c>
      <c r="CA25" s="71">
        <f t="shared" si="17"/>
        <v>0</v>
      </c>
      <c r="CB25" s="236">
        <f t="shared" si="18"/>
        <v>0</v>
      </c>
      <c r="CC25" s="155">
        <f t="shared" si="19"/>
        <v>0</v>
      </c>
      <c r="CD25" s="71">
        <f t="shared" si="20"/>
        <v>0</v>
      </c>
      <c r="CE25" s="236">
        <f t="shared" si="21"/>
        <v>0</v>
      </c>
      <c r="CF25" s="155">
        <f t="shared" si="22"/>
        <v>0</v>
      </c>
      <c r="CG25" s="71">
        <f t="shared" si="23"/>
        <v>0</v>
      </c>
      <c r="CH25" s="236">
        <f t="shared" si="24"/>
        <v>0</v>
      </c>
      <c r="CI25" s="155">
        <f t="shared" si="25"/>
        <v>0</v>
      </c>
    </row>
    <row r="26" spans="1:87" ht="10.5" customHeight="1" thickBot="1">
      <c r="A26" s="160" t="s">
        <v>875</v>
      </c>
      <c r="B26" s="160" t="s">
        <v>3</v>
      </c>
      <c r="C26" s="63"/>
      <c r="D26" s="117" t="s">
        <v>21</v>
      </c>
      <c r="E26" s="102">
        <v>40</v>
      </c>
      <c r="F26" s="85">
        <v>5.9</v>
      </c>
      <c r="G26" s="190"/>
      <c r="H26" s="190"/>
      <c r="I26" s="191"/>
      <c r="J26" s="266">
        <f aca="true" t="shared" si="29" ref="J26:J82">IF(SUM(G26:I26)=0,"",SUM(G26:I26)*F26)</f>
      </c>
      <c r="K26" s="53"/>
      <c r="L26" s="161" t="s">
        <v>588</v>
      </c>
      <c r="M26" s="161" t="s">
        <v>81</v>
      </c>
      <c r="N26" s="8" t="s">
        <v>81</v>
      </c>
      <c r="O26" s="9" t="s">
        <v>493</v>
      </c>
      <c r="P26" s="10"/>
      <c r="Q26" s="243">
        <v>56</v>
      </c>
      <c r="R26" s="202"/>
      <c r="S26" s="202"/>
      <c r="T26" s="203"/>
      <c r="U26" s="267">
        <f t="shared" si="2"/>
      </c>
      <c r="W26" s="31"/>
      <c r="X26" s="171" t="s">
        <v>655</v>
      </c>
      <c r="Y26" s="161" t="s">
        <v>155</v>
      </c>
      <c r="Z26" s="38"/>
      <c r="AA26" s="2" t="s">
        <v>226</v>
      </c>
      <c r="AB26" s="80"/>
      <c r="AC26" s="84">
        <v>18.5</v>
      </c>
      <c r="AD26" s="189"/>
      <c r="AE26" s="206"/>
      <c r="AF26" s="189"/>
      <c r="AG26" s="263">
        <f t="shared" si="3"/>
      </c>
      <c r="AH26" s="71"/>
      <c r="AI26" s="171" t="s">
        <v>972</v>
      </c>
      <c r="AJ26" s="161" t="s">
        <v>309</v>
      </c>
      <c r="AK26" s="29"/>
      <c r="AL26" s="7" t="s">
        <v>314</v>
      </c>
      <c r="AM26" s="81"/>
      <c r="AN26" s="87">
        <v>3.6</v>
      </c>
      <c r="AO26" s="195"/>
      <c r="AP26" s="211"/>
      <c r="AQ26" s="195"/>
      <c r="AR26" s="264">
        <f t="shared" si="27"/>
      </c>
      <c r="AS26" s="71"/>
      <c r="AT26" s="171" t="s">
        <v>786</v>
      </c>
      <c r="AU26" s="161" t="s">
        <v>900</v>
      </c>
      <c r="AV26" s="21" t="s">
        <v>374</v>
      </c>
      <c r="AW26" s="2" t="s">
        <v>914</v>
      </c>
      <c r="AX26" s="91">
        <v>347</v>
      </c>
      <c r="AY26" s="189"/>
      <c r="AZ26" s="206"/>
      <c r="BA26" s="189"/>
      <c r="BB26" s="263">
        <f t="shared" si="26"/>
      </c>
      <c r="BC26" s="71"/>
      <c r="BD26" s="171" t="s">
        <v>847</v>
      </c>
      <c r="BE26" s="162" t="s">
        <v>448</v>
      </c>
      <c r="BF26" s="21"/>
      <c r="BG26" s="2" t="s">
        <v>451</v>
      </c>
      <c r="BH26" s="304"/>
      <c r="BI26" s="251">
        <v>5.4</v>
      </c>
      <c r="BJ26" s="189"/>
      <c r="BK26" s="206"/>
      <c r="BL26" s="189"/>
      <c r="BM26" s="263">
        <f t="shared" si="28"/>
      </c>
      <c r="BR26" s="71">
        <f t="shared" si="8"/>
        <v>0</v>
      </c>
      <c r="BS26" s="236">
        <f t="shared" si="9"/>
        <v>0</v>
      </c>
      <c r="BT26" s="155">
        <f t="shared" si="10"/>
        <v>0</v>
      </c>
      <c r="BU26" s="71">
        <f t="shared" si="11"/>
        <v>0</v>
      </c>
      <c r="BV26" s="236">
        <f t="shared" si="12"/>
        <v>0</v>
      </c>
      <c r="BW26" s="155">
        <f t="shared" si="13"/>
        <v>0</v>
      </c>
      <c r="BX26" s="71">
        <f t="shared" si="14"/>
        <v>0</v>
      </c>
      <c r="BY26" s="236">
        <f t="shared" si="15"/>
        <v>0</v>
      </c>
      <c r="BZ26" s="155">
        <f t="shared" si="16"/>
        <v>0</v>
      </c>
      <c r="CA26" s="71">
        <f t="shared" si="17"/>
        <v>0</v>
      </c>
      <c r="CB26" s="236">
        <f t="shared" si="18"/>
        <v>0</v>
      </c>
      <c r="CC26" s="155">
        <f t="shared" si="19"/>
        <v>0</v>
      </c>
      <c r="CD26" s="71">
        <f t="shared" si="20"/>
        <v>0</v>
      </c>
      <c r="CE26" s="236">
        <f t="shared" si="21"/>
        <v>0</v>
      </c>
      <c r="CF26" s="155">
        <f t="shared" si="22"/>
        <v>0</v>
      </c>
      <c r="CG26" s="71">
        <f t="shared" si="23"/>
        <v>0</v>
      </c>
      <c r="CH26" s="236">
        <f t="shared" si="24"/>
        <v>0</v>
      </c>
      <c r="CI26" s="155">
        <f t="shared" si="25"/>
        <v>0</v>
      </c>
    </row>
    <row r="27" spans="1:87" ht="10.5" customHeight="1" thickBot="1">
      <c r="A27" s="160" t="s">
        <v>876</v>
      </c>
      <c r="B27" s="160" t="s">
        <v>3</v>
      </c>
      <c r="C27" s="66" t="s">
        <v>354</v>
      </c>
      <c r="D27" s="7" t="s">
        <v>23</v>
      </c>
      <c r="E27" s="103">
        <v>50</v>
      </c>
      <c r="F27" s="87">
        <v>12</v>
      </c>
      <c r="G27" s="194"/>
      <c r="H27" s="194"/>
      <c r="I27" s="195"/>
      <c r="J27" s="264">
        <f t="shared" si="29"/>
      </c>
      <c r="K27" s="53"/>
      <c r="L27" s="161" t="s">
        <v>589</v>
      </c>
      <c r="M27" s="161" t="s">
        <v>81</v>
      </c>
      <c r="N27" s="227" t="s">
        <v>496</v>
      </c>
      <c r="O27" s="139" t="s">
        <v>478</v>
      </c>
      <c r="P27" s="140"/>
      <c r="Q27" s="156">
        <v>0.5</v>
      </c>
      <c r="R27" s="141">
        <f>IF(R26="","",R26*8)</f>
      </c>
      <c r="S27" s="141">
        <f>IF(S26="","",S26*8)</f>
      </c>
      <c r="T27" s="142">
        <f>IF(T26="","",T26*8)</f>
      </c>
      <c r="U27" s="271">
        <f t="shared" si="2"/>
      </c>
      <c r="W27" s="31"/>
      <c r="X27" s="171" t="s">
        <v>656</v>
      </c>
      <c r="Y27" s="161" t="s">
        <v>155</v>
      </c>
      <c r="Z27" s="38"/>
      <c r="AA27" s="2" t="s">
        <v>227</v>
      </c>
      <c r="AB27" s="80"/>
      <c r="AC27" s="84">
        <v>22</v>
      </c>
      <c r="AD27" s="189"/>
      <c r="AE27" s="206"/>
      <c r="AF27" s="189"/>
      <c r="AG27" s="263">
        <f t="shared" si="3"/>
      </c>
      <c r="AH27" s="71"/>
      <c r="AI27" s="171" t="s">
        <v>726</v>
      </c>
      <c r="AJ27" s="161" t="s">
        <v>126</v>
      </c>
      <c r="AK27" s="8" t="s">
        <v>126</v>
      </c>
      <c r="AL27" s="4" t="s">
        <v>127</v>
      </c>
      <c r="AM27" s="95"/>
      <c r="AN27" s="86">
        <v>7.7</v>
      </c>
      <c r="AO27" s="196"/>
      <c r="AP27" s="196"/>
      <c r="AQ27" s="197"/>
      <c r="AR27" s="262">
        <f t="shared" si="27"/>
      </c>
      <c r="AS27" s="71"/>
      <c r="AT27" s="171" t="s">
        <v>787</v>
      </c>
      <c r="AU27" s="161" t="s">
        <v>900</v>
      </c>
      <c r="AV27" s="73" t="s">
        <v>375</v>
      </c>
      <c r="AW27" s="2" t="s">
        <v>923</v>
      </c>
      <c r="AX27" s="91">
        <v>451.5</v>
      </c>
      <c r="AY27" s="195"/>
      <c r="AZ27" s="206"/>
      <c r="BA27" s="189"/>
      <c r="BB27" s="263">
        <f t="shared" si="26"/>
      </c>
      <c r="BC27" s="71"/>
      <c r="BD27" s="171" t="s">
        <v>848</v>
      </c>
      <c r="BE27" s="162" t="s">
        <v>448</v>
      </c>
      <c r="BF27" s="21"/>
      <c r="BG27" s="2" t="s">
        <v>452</v>
      </c>
      <c r="BH27" s="304"/>
      <c r="BI27" s="251">
        <v>4.7</v>
      </c>
      <c r="BJ27" s="189"/>
      <c r="BK27" s="206"/>
      <c r="BL27" s="189"/>
      <c r="BM27" s="263">
        <f t="shared" si="28"/>
      </c>
      <c r="BR27" s="71">
        <f t="shared" si="8"/>
        <v>0</v>
      </c>
      <c r="BS27" s="236">
        <f t="shared" si="9"/>
        <v>0</v>
      </c>
      <c r="BT27" s="155">
        <f t="shared" si="10"/>
        <v>0</v>
      </c>
      <c r="BU27" s="71">
        <f t="shared" si="11"/>
        <v>0</v>
      </c>
      <c r="BV27" s="236">
        <f t="shared" si="12"/>
        <v>0</v>
      </c>
      <c r="BW27" s="155">
        <f t="shared" si="13"/>
        <v>0</v>
      </c>
      <c r="BX27" s="71">
        <f t="shared" si="14"/>
        <v>0</v>
      </c>
      <c r="BY27" s="236">
        <f t="shared" si="15"/>
        <v>0</v>
      </c>
      <c r="BZ27" s="155">
        <f t="shared" si="16"/>
        <v>0</v>
      </c>
      <c r="CA27" s="71">
        <f t="shared" si="17"/>
        <v>0</v>
      </c>
      <c r="CB27" s="236">
        <f t="shared" si="18"/>
        <v>0</v>
      </c>
      <c r="CC27" s="155">
        <f t="shared" si="19"/>
        <v>0</v>
      </c>
      <c r="CD27" s="71">
        <f t="shared" si="20"/>
        <v>0</v>
      </c>
      <c r="CE27" s="236">
        <f t="shared" si="21"/>
        <v>0</v>
      </c>
      <c r="CF27" s="155">
        <f t="shared" si="22"/>
        <v>0</v>
      </c>
      <c r="CG27" s="71">
        <f t="shared" si="23"/>
        <v>0</v>
      </c>
      <c r="CH27" s="236">
        <f t="shared" si="24"/>
        <v>0</v>
      </c>
      <c r="CI27" s="155">
        <f t="shared" si="25"/>
        <v>0</v>
      </c>
    </row>
    <row r="28" spans="1:87" ht="10.5" customHeight="1">
      <c r="A28" s="160" t="s">
        <v>527</v>
      </c>
      <c r="B28" s="160" t="s">
        <v>272</v>
      </c>
      <c r="C28" s="62" t="s">
        <v>272</v>
      </c>
      <c r="D28" s="4" t="s">
        <v>9</v>
      </c>
      <c r="E28" s="306">
        <v>20</v>
      </c>
      <c r="F28" s="86">
        <v>18.8</v>
      </c>
      <c r="G28" s="196"/>
      <c r="H28" s="196"/>
      <c r="I28" s="197"/>
      <c r="J28" s="262">
        <f t="shared" si="29"/>
      </c>
      <c r="K28" s="53"/>
      <c r="L28" s="161" t="s">
        <v>927</v>
      </c>
      <c r="M28" s="161" t="s">
        <v>81</v>
      </c>
      <c r="N28" s="76"/>
      <c r="O28" s="25" t="s">
        <v>82</v>
      </c>
      <c r="P28" s="93"/>
      <c r="Q28" s="83">
        <v>37.7</v>
      </c>
      <c r="R28" s="186"/>
      <c r="S28" s="186"/>
      <c r="T28" s="187"/>
      <c r="U28" s="265">
        <f t="shared" si="2"/>
      </c>
      <c r="W28" s="31"/>
      <c r="X28" s="171" t="s">
        <v>657</v>
      </c>
      <c r="Y28" s="161" t="s">
        <v>155</v>
      </c>
      <c r="Z28" s="38"/>
      <c r="AA28" s="2" t="s">
        <v>228</v>
      </c>
      <c r="AB28" s="80"/>
      <c r="AC28" s="84">
        <v>38</v>
      </c>
      <c r="AD28" s="189"/>
      <c r="AE28" s="206"/>
      <c r="AF28" s="189"/>
      <c r="AG28" s="263">
        <f t="shared" si="3"/>
      </c>
      <c r="AH28" s="71"/>
      <c r="AI28" s="171" t="s">
        <v>727</v>
      </c>
      <c r="AJ28" s="161" t="s">
        <v>126</v>
      </c>
      <c r="AK28" s="29"/>
      <c r="AL28" s="7" t="s">
        <v>128</v>
      </c>
      <c r="AM28" s="81"/>
      <c r="AN28" s="87">
        <v>6.5</v>
      </c>
      <c r="AO28" s="194"/>
      <c r="AP28" s="194"/>
      <c r="AQ28" s="195"/>
      <c r="AR28" s="264">
        <f t="shared" si="27"/>
      </c>
      <c r="AS28" s="71"/>
      <c r="AT28" s="171" t="s">
        <v>788</v>
      </c>
      <c r="AU28" s="161" t="s">
        <v>901</v>
      </c>
      <c r="AV28" s="8" t="s">
        <v>295</v>
      </c>
      <c r="AW28" s="4" t="s">
        <v>296</v>
      </c>
      <c r="AX28" s="86">
        <v>18</v>
      </c>
      <c r="AY28" s="187"/>
      <c r="AZ28" s="197"/>
      <c r="BA28" s="197"/>
      <c r="BB28" s="262">
        <f aca="true" t="shared" si="30" ref="BB28:BB59">IF(SUM(AY28:BA28)=0,"",SUM(AY28:BA28)*AX28)</f>
      </c>
      <c r="BC28" s="71"/>
      <c r="BD28" s="171" t="s">
        <v>849</v>
      </c>
      <c r="BE28" s="162" t="s">
        <v>448</v>
      </c>
      <c r="BF28" s="22"/>
      <c r="BG28" s="2" t="s">
        <v>453</v>
      </c>
      <c r="BH28" s="305"/>
      <c r="BI28" s="251">
        <v>4</v>
      </c>
      <c r="BJ28" s="189"/>
      <c r="BK28" s="206"/>
      <c r="BL28" s="189"/>
      <c r="BM28" s="263">
        <f t="shared" si="28"/>
      </c>
      <c r="BR28" s="71">
        <f t="shared" si="8"/>
        <v>0</v>
      </c>
      <c r="BS28" s="236">
        <f t="shared" si="9"/>
        <v>0</v>
      </c>
      <c r="BT28" s="155">
        <f t="shared" si="10"/>
        <v>0</v>
      </c>
      <c r="BU28" s="71">
        <f t="shared" si="11"/>
        <v>0</v>
      </c>
      <c r="BV28" s="236">
        <f t="shared" si="12"/>
        <v>0</v>
      </c>
      <c r="BW28" s="155">
        <f t="shared" si="13"/>
        <v>0</v>
      </c>
      <c r="BX28" s="71">
        <f t="shared" si="14"/>
        <v>0</v>
      </c>
      <c r="BY28" s="236">
        <f t="shared" si="15"/>
        <v>0</v>
      </c>
      <c r="BZ28" s="155">
        <f t="shared" si="16"/>
        <v>0</v>
      </c>
      <c r="CA28" s="71">
        <f t="shared" si="17"/>
        <v>0</v>
      </c>
      <c r="CB28" s="236">
        <f t="shared" si="18"/>
        <v>0</v>
      </c>
      <c r="CC28" s="155">
        <f t="shared" si="19"/>
        <v>0</v>
      </c>
      <c r="CD28" s="71">
        <f t="shared" si="20"/>
        <v>0</v>
      </c>
      <c r="CE28" s="236">
        <f t="shared" si="21"/>
        <v>0</v>
      </c>
      <c r="CF28" s="155">
        <f t="shared" si="22"/>
        <v>0</v>
      </c>
      <c r="CG28" s="71">
        <f t="shared" si="23"/>
        <v>0</v>
      </c>
      <c r="CH28" s="236">
        <f t="shared" si="24"/>
        <v>0</v>
      </c>
      <c r="CI28" s="155">
        <f t="shared" si="25"/>
        <v>0</v>
      </c>
    </row>
    <row r="29" spans="1:87" ht="10.5" customHeight="1">
      <c r="A29" s="160" t="s">
        <v>528</v>
      </c>
      <c r="B29" s="160" t="s">
        <v>272</v>
      </c>
      <c r="C29" s="63"/>
      <c r="D29" s="2" t="s">
        <v>16</v>
      </c>
      <c r="E29" s="304"/>
      <c r="F29" s="84">
        <v>17.2</v>
      </c>
      <c r="G29" s="188"/>
      <c r="H29" s="188"/>
      <c r="I29" s="189"/>
      <c r="J29" s="263">
        <f t="shared" si="29"/>
      </c>
      <c r="K29" s="53"/>
      <c r="L29" s="161" t="s">
        <v>590</v>
      </c>
      <c r="M29" s="161" t="s">
        <v>81</v>
      </c>
      <c r="N29" s="29"/>
      <c r="O29" s="7" t="s">
        <v>83</v>
      </c>
      <c r="P29" s="81"/>
      <c r="Q29" s="87">
        <v>23.6</v>
      </c>
      <c r="R29" s="194"/>
      <c r="S29" s="194"/>
      <c r="T29" s="195"/>
      <c r="U29" s="264">
        <f t="shared" si="2"/>
      </c>
      <c r="W29" s="36"/>
      <c r="X29" s="171" t="s">
        <v>658</v>
      </c>
      <c r="Y29" s="161" t="s">
        <v>157</v>
      </c>
      <c r="Z29" s="11" t="s">
        <v>157</v>
      </c>
      <c r="AA29" s="4" t="s">
        <v>229</v>
      </c>
      <c r="AB29" s="95"/>
      <c r="AC29" s="86">
        <v>2.1</v>
      </c>
      <c r="AD29" s="197"/>
      <c r="AE29" s="205"/>
      <c r="AF29" s="197"/>
      <c r="AG29" s="262">
        <f t="shared" si="3"/>
      </c>
      <c r="AH29" s="71"/>
      <c r="AI29" s="171" t="s">
        <v>728</v>
      </c>
      <c r="AJ29" s="161" t="s">
        <v>308</v>
      </c>
      <c r="AK29" s="8" t="s">
        <v>308</v>
      </c>
      <c r="AL29" s="12" t="s">
        <v>303</v>
      </c>
      <c r="AM29" s="306">
        <v>25</v>
      </c>
      <c r="AN29" s="86">
        <v>12.5</v>
      </c>
      <c r="AO29" s="197"/>
      <c r="AP29" s="205"/>
      <c r="AQ29" s="197"/>
      <c r="AR29" s="262">
        <f t="shared" si="27"/>
      </c>
      <c r="AS29" s="314"/>
      <c r="AT29" s="171" t="s">
        <v>789</v>
      </c>
      <c r="AU29" s="161" t="s">
        <v>901</v>
      </c>
      <c r="AV29" s="22"/>
      <c r="AW29" s="2" t="s">
        <v>297</v>
      </c>
      <c r="AX29" s="84">
        <v>12</v>
      </c>
      <c r="AY29" s="189"/>
      <c r="AZ29" s="189"/>
      <c r="BA29" s="189"/>
      <c r="BB29" s="263">
        <f t="shared" si="30"/>
      </c>
      <c r="BC29" s="71"/>
      <c r="BD29" s="171" t="s">
        <v>850</v>
      </c>
      <c r="BE29" s="161" t="s">
        <v>454</v>
      </c>
      <c r="BF29" s="23" t="s">
        <v>454</v>
      </c>
      <c r="BG29" s="2" t="s">
        <v>455</v>
      </c>
      <c r="BH29" s="80"/>
      <c r="BI29" s="251">
        <v>34.6</v>
      </c>
      <c r="BJ29" s="189"/>
      <c r="BK29" s="206"/>
      <c r="BL29" s="189"/>
      <c r="BM29" s="263">
        <f t="shared" si="28"/>
      </c>
      <c r="BR29" s="71">
        <f t="shared" si="8"/>
        <v>0</v>
      </c>
      <c r="BS29" s="236">
        <f t="shared" si="9"/>
        <v>0</v>
      </c>
      <c r="BT29" s="155">
        <f t="shared" si="10"/>
        <v>0</v>
      </c>
      <c r="BU29" s="71">
        <f t="shared" si="11"/>
        <v>0</v>
      </c>
      <c r="BV29" s="236">
        <f t="shared" si="12"/>
        <v>0</v>
      </c>
      <c r="BW29" s="155">
        <f t="shared" si="13"/>
        <v>0</v>
      </c>
      <c r="BX29" s="71">
        <f t="shared" si="14"/>
        <v>0</v>
      </c>
      <c r="BY29" s="236">
        <f t="shared" si="15"/>
        <v>0</v>
      </c>
      <c r="BZ29" s="155">
        <f t="shared" si="16"/>
        <v>0</v>
      </c>
      <c r="CA29" s="71">
        <f t="shared" si="17"/>
        <v>0</v>
      </c>
      <c r="CB29" s="236">
        <f t="shared" si="18"/>
        <v>0</v>
      </c>
      <c r="CC29" s="155">
        <f t="shared" si="19"/>
        <v>0</v>
      </c>
      <c r="CD29" s="71">
        <f t="shared" si="20"/>
        <v>0</v>
      </c>
      <c r="CE29" s="236">
        <f t="shared" si="21"/>
        <v>0</v>
      </c>
      <c r="CF29" s="155">
        <f t="shared" si="22"/>
        <v>0</v>
      </c>
      <c r="CG29" s="71">
        <f t="shared" si="23"/>
        <v>0</v>
      </c>
      <c r="CH29" s="236">
        <f t="shared" si="24"/>
        <v>0</v>
      </c>
      <c r="CI29" s="155">
        <f t="shared" si="25"/>
        <v>0</v>
      </c>
    </row>
    <row r="30" spans="1:87" ht="10.5" customHeight="1">
      <c r="A30" s="160" t="s">
        <v>529</v>
      </c>
      <c r="B30" s="160" t="s">
        <v>272</v>
      </c>
      <c r="C30" s="67"/>
      <c r="D30" s="7" t="s">
        <v>22</v>
      </c>
      <c r="E30" s="307"/>
      <c r="F30" s="87">
        <v>16.2</v>
      </c>
      <c r="G30" s="194"/>
      <c r="H30" s="194"/>
      <c r="I30" s="195"/>
      <c r="J30" s="264">
        <f t="shared" si="29"/>
      </c>
      <c r="K30" s="53"/>
      <c r="L30" s="161" t="s">
        <v>591</v>
      </c>
      <c r="M30" s="161" t="s">
        <v>84</v>
      </c>
      <c r="N30" s="8" t="s">
        <v>84</v>
      </c>
      <c r="O30" s="4" t="s">
        <v>85</v>
      </c>
      <c r="P30" s="95"/>
      <c r="Q30" s="86">
        <v>6.7</v>
      </c>
      <c r="R30" s="204"/>
      <c r="S30" s="196"/>
      <c r="T30" s="197"/>
      <c r="U30" s="262">
        <f t="shared" si="2"/>
      </c>
      <c r="W30" s="31" t="s">
        <v>185</v>
      </c>
      <c r="X30" s="171" t="s">
        <v>659</v>
      </c>
      <c r="Y30" s="161" t="s">
        <v>157</v>
      </c>
      <c r="Z30" s="38" t="s">
        <v>254</v>
      </c>
      <c r="AA30" s="2" t="s">
        <v>230</v>
      </c>
      <c r="AB30" s="80"/>
      <c r="AC30" s="84">
        <v>8.8</v>
      </c>
      <c r="AD30" s="189"/>
      <c r="AE30" s="206"/>
      <c r="AF30" s="189"/>
      <c r="AG30" s="263">
        <f t="shared" si="3"/>
      </c>
      <c r="AH30" s="71"/>
      <c r="AI30" s="171" t="s">
        <v>729</v>
      </c>
      <c r="AJ30" s="161" t="s">
        <v>308</v>
      </c>
      <c r="AK30" s="21"/>
      <c r="AL30" s="13" t="s">
        <v>304</v>
      </c>
      <c r="AM30" s="304"/>
      <c r="AN30" s="84">
        <v>17</v>
      </c>
      <c r="AO30" s="189"/>
      <c r="AP30" s="206"/>
      <c r="AQ30" s="189"/>
      <c r="AR30" s="263">
        <f t="shared" si="27"/>
      </c>
      <c r="AS30" s="314"/>
      <c r="AT30" s="171" t="s">
        <v>790</v>
      </c>
      <c r="AU30" s="161" t="s">
        <v>902</v>
      </c>
      <c r="AV30" s="23" t="s">
        <v>381</v>
      </c>
      <c r="AW30" s="25" t="s">
        <v>296</v>
      </c>
      <c r="AX30" s="84">
        <v>8</v>
      </c>
      <c r="AY30" s="189"/>
      <c r="AZ30" s="189"/>
      <c r="BA30" s="189"/>
      <c r="BB30" s="263">
        <f t="shared" si="30"/>
      </c>
      <c r="BC30" s="71"/>
      <c r="BD30" s="171" t="s">
        <v>851</v>
      </c>
      <c r="BE30" s="161" t="s">
        <v>454</v>
      </c>
      <c r="BF30" s="22"/>
      <c r="BG30" s="2" t="s">
        <v>456</v>
      </c>
      <c r="BH30" s="80"/>
      <c r="BI30" s="251">
        <v>20.2</v>
      </c>
      <c r="BJ30" s="189"/>
      <c r="BK30" s="206"/>
      <c r="BL30" s="189"/>
      <c r="BM30" s="263">
        <f t="shared" si="28"/>
      </c>
      <c r="BR30" s="71">
        <f t="shared" si="8"/>
        <v>0</v>
      </c>
      <c r="BS30" s="236">
        <f t="shared" si="9"/>
        <v>0</v>
      </c>
      <c r="BT30" s="155">
        <f t="shared" si="10"/>
        <v>0</v>
      </c>
      <c r="BU30" s="71">
        <f t="shared" si="11"/>
        <v>0</v>
      </c>
      <c r="BV30" s="236">
        <f t="shared" si="12"/>
        <v>0</v>
      </c>
      <c r="BW30" s="155">
        <f t="shared" si="13"/>
        <v>0</v>
      </c>
      <c r="BX30" s="71">
        <f t="shared" si="14"/>
        <v>0</v>
      </c>
      <c r="BY30" s="236">
        <f t="shared" si="15"/>
        <v>0</v>
      </c>
      <c r="BZ30" s="155">
        <f t="shared" si="16"/>
        <v>0</v>
      </c>
      <c r="CA30" s="71">
        <f t="shared" si="17"/>
        <v>0</v>
      </c>
      <c r="CB30" s="236">
        <f t="shared" si="18"/>
        <v>0</v>
      </c>
      <c r="CC30" s="155">
        <f t="shared" si="19"/>
        <v>0</v>
      </c>
      <c r="CD30" s="71">
        <f t="shared" si="20"/>
        <v>0</v>
      </c>
      <c r="CE30" s="236">
        <f t="shared" si="21"/>
        <v>0</v>
      </c>
      <c r="CF30" s="155">
        <f t="shared" si="22"/>
        <v>0</v>
      </c>
      <c r="CG30" s="71">
        <f t="shared" si="23"/>
        <v>0</v>
      </c>
      <c r="CH30" s="236">
        <f t="shared" si="24"/>
        <v>0</v>
      </c>
      <c r="CI30" s="155">
        <f t="shared" si="25"/>
        <v>0</v>
      </c>
    </row>
    <row r="31" spans="1:87" ht="10.5" customHeight="1">
      <c r="A31" s="160" t="s">
        <v>530</v>
      </c>
      <c r="B31" s="160" t="s">
        <v>273</v>
      </c>
      <c r="C31" s="67" t="s">
        <v>273</v>
      </c>
      <c r="D31" s="25" t="s">
        <v>10</v>
      </c>
      <c r="E31" s="104">
        <v>10</v>
      </c>
      <c r="F31" s="83">
        <v>19</v>
      </c>
      <c r="G31" s="186"/>
      <c r="H31" s="186"/>
      <c r="I31" s="187"/>
      <c r="J31" s="265">
        <f t="shared" si="29"/>
      </c>
      <c r="K31" s="53"/>
      <c r="L31" s="161" t="s">
        <v>592</v>
      </c>
      <c r="M31" s="161" t="s">
        <v>84</v>
      </c>
      <c r="N31" s="21"/>
      <c r="O31" s="2" t="s">
        <v>86</v>
      </c>
      <c r="P31" s="80"/>
      <c r="Q31" s="84">
        <v>5.6</v>
      </c>
      <c r="R31" s="188"/>
      <c r="S31" s="188"/>
      <c r="T31" s="189"/>
      <c r="U31" s="263">
        <f t="shared" si="2"/>
      </c>
      <c r="W31" s="31"/>
      <c r="X31" s="171" t="s">
        <v>660</v>
      </c>
      <c r="Y31" s="161" t="s">
        <v>157</v>
      </c>
      <c r="Z31" s="163" t="s">
        <v>190</v>
      </c>
      <c r="AA31" s="35" t="s">
        <v>231</v>
      </c>
      <c r="AB31" s="94"/>
      <c r="AC31" s="85">
        <v>15</v>
      </c>
      <c r="AD31" s="191"/>
      <c r="AE31" s="207"/>
      <c r="AF31" s="191"/>
      <c r="AG31" s="266">
        <f t="shared" si="3"/>
      </c>
      <c r="AH31" s="71"/>
      <c r="AI31" s="171" t="s">
        <v>730</v>
      </c>
      <c r="AJ31" s="161" t="s">
        <v>308</v>
      </c>
      <c r="AK31" s="21"/>
      <c r="AL31" s="13" t="s">
        <v>305</v>
      </c>
      <c r="AM31" s="304"/>
      <c r="AN31" s="84">
        <v>10.5</v>
      </c>
      <c r="AO31" s="189"/>
      <c r="AP31" s="206"/>
      <c r="AQ31" s="189"/>
      <c r="AR31" s="263">
        <f t="shared" si="27"/>
      </c>
      <c r="AS31" s="314"/>
      <c r="AT31" s="171" t="s">
        <v>791</v>
      </c>
      <c r="AU31" s="161" t="s">
        <v>902</v>
      </c>
      <c r="AV31" s="22"/>
      <c r="AW31" s="2" t="s">
        <v>297</v>
      </c>
      <c r="AX31" s="84">
        <v>5</v>
      </c>
      <c r="AY31" s="189"/>
      <c r="AZ31" s="189"/>
      <c r="BA31" s="189"/>
      <c r="BB31" s="263">
        <f t="shared" si="30"/>
      </c>
      <c r="BC31" s="71"/>
      <c r="BD31" s="171" t="s">
        <v>852</v>
      </c>
      <c r="BE31" s="161" t="s">
        <v>457</v>
      </c>
      <c r="BF31" s="23" t="s">
        <v>457</v>
      </c>
      <c r="BG31" s="2" t="s">
        <v>458</v>
      </c>
      <c r="BH31" s="80"/>
      <c r="BI31" s="251">
        <v>8</v>
      </c>
      <c r="BJ31" s="189"/>
      <c r="BK31" s="206"/>
      <c r="BL31" s="189"/>
      <c r="BM31" s="263">
        <f t="shared" si="28"/>
      </c>
      <c r="BR31" s="71">
        <f t="shared" si="8"/>
        <v>0</v>
      </c>
      <c r="BS31" s="236">
        <f t="shared" si="9"/>
        <v>0</v>
      </c>
      <c r="BT31" s="155">
        <f t="shared" si="10"/>
        <v>0</v>
      </c>
      <c r="BU31" s="71">
        <f t="shared" si="11"/>
        <v>0</v>
      </c>
      <c r="BV31" s="236">
        <f t="shared" si="12"/>
        <v>0</v>
      </c>
      <c r="BW31" s="155">
        <f t="shared" si="13"/>
        <v>0</v>
      </c>
      <c r="BX31" s="71">
        <f t="shared" si="14"/>
        <v>0</v>
      </c>
      <c r="BY31" s="236">
        <f t="shared" si="15"/>
        <v>0</v>
      </c>
      <c r="BZ31" s="155">
        <f t="shared" si="16"/>
        <v>0</v>
      </c>
      <c r="CA31" s="71">
        <f t="shared" si="17"/>
        <v>0</v>
      </c>
      <c r="CB31" s="236">
        <f t="shared" si="18"/>
        <v>0</v>
      </c>
      <c r="CC31" s="155">
        <f t="shared" si="19"/>
        <v>0</v>
      </c>
      <c r="CD31" s="71">
        <f t="shared" si="20"/>
        <v>0</v>
      </c>
      <c r="CE31" s="236">
        <f t="shared" si="21"/>
        <v>0</v>
      </c>
      <c r="CF31" s="155">
        <f t="shared" si="22"/>
        <v>0</v>
      </c>
      <c r="CG31" s="71">
        <f t="shared" si="23"/>
        <v>0</v>
      </c>
      <c r="CH31" s="236">
        <f t="shared" si="24"/>
        <v>0</v>
      </c>
      <c r="CI31" s="155">
        <f t="shared" si="25"/>
        <v>0</v>
      </c>
    </row>
    <row r="32" spans="1:87" ht="10.5" customHeight="1">
      <c r="A32" s="160" t="s">
        <v>531</v>
      </c>
      <c r="B32" s="160" t="s">
        <v>24</v>
      </c>
      <c r="C32" s="62" t="s">
        <v>24</v>
      </c>
      <c r="D32" s="4" t="s">
        <v>25</v>
      </c>
      <c r="E32" s="317">
        <v>40</v>
      </c>
      <c r="F32" s="86">
        <v>16.8</v>
      </c>
      <c r="G32" s="196"/>
      <c r="H32" s="196"/>
      <c r="I32" s="197"/>
      <c r="J32" s="262">
        <f t="shared" si="29"/>
      </c>
      <c r="K32" s="53"/>
      <c r="L32" s="161" t="s">
        <v>593</v>
      </c>
      <c r="M32" s="161" t="s">
        <v>84</v>
      </c>
      <c r="N32" s="21"/>
      <c r="O32" s="35" t="s">
        <v>87</v>
      </c>
      <c r="P32" s="94"/>
      <c r="Q32" s="85">
        <v>5.1</v>
      </c>
      <c r="R32" s="190"/>
      <c r="S32" s="190"/>
      <c r="T32" s="191"/>
      <c r="U32" s="266">
        <f t="shared" si="2"/>
      </c>
      <c r="W32" s="31" t="s">
        <v>186</v>
      </c>
      <c r="X32" s="171" t="s">
        <v>661</v>
      </c>
      <c r="Y32" s="161" t="s">
        <v>158</v>
      </c>
      <c r="Z32" s="11" t="s">
        <v>158</v>
      </c>
      <c r="AA32" s="4" t="s">
        <v>229</v>
      </c>
      <c r="AB32" s="95"/>
      <c r="AC32" s="86">
        <v>2.1</v>
      </c>
      <c r="AD32" s="197"/>
      <c r="AE32" s="205"/>
      <c r="AF32" s="197"/>
      <c r="AG32" s="262">
        <f t="shared" si="3"/>
      </c>
      <c r="AH32" s="71"/>
      <c r="AI32" s="171" t="s">
        <v>731</v>
      </c>
      <c r="AJ32" s="161" t="s">
        <v>308</v>
      </c>
      <c r="AK32" s="21"/>
      <c r="AL32" s="13" t="s">
        <v>306</v>
      </c>
      <c r="AM32" s="305"/>
      <c r="AN32" s="84">
        <v>12</v>
      </c>
      <c r="AO32" s="189"/>
      <c r="AP32" s="206"/>
      <c r="AQ32" s="189"/>
      <c r="AR32" s="263">
        <f t="shared" si="27"/>
      </c>
      <c r="AS32" s="314"/>
      <c r="AT32" s="171" t="s">
        <v>792</v>
      </c>
      <c r="AU32" s="161" t="s">
        <v>903</v>
      </c>
      <c r="AV32" s="23" t="s">
        <v>382</v>
      </c>
      <c r="AW32" s="25" t="s">
        <v>296</v>
      </c>
      <c r="AX32" s="84">
        <v>18</v>
      </c>
      <c r="AY32" s="189"/>
      <c r="AZ32" s="189"/>
      <c r="BA32" s="189"/>
      <c r="BB32" s="263">
        <f t="shared" si="30"/>
      </c>
      <c r="BC32" s="71"/>
      <c r="BD32" s="171" t="s">
        <v>853</v>
      </c>
      <c r="BE32" s="161" t="s">
        <v>457</v>
      </c>
      <c r="BF32" s="21"/>
      <c r="BG32" s="2" t="s">
        <v>459</v>
      </c>
      <c r="BH32" s="80"/>
      <c r="BI32" s="251">
        <v>7.3</v>
      </c>
      <c r="BJ32" s="189"/>
      <c r="BK32" s="206"/>
      <c r="BL32" s="189"/>
      <c r="BM32" s="263">
        <f t="shared" si="28"/>
      </c>
      <c r="BR32" s="71">
        <f t="shared" si="8"/>
        <v>0</v>
      </c>
      <c r="BS32" s="236">
        <f t="shared" si="9"/>
        <v>0</v>
      </c>
      <c r="BT32" s="155">
        <f t="shared" si="10"/>
        <v>0</v>
      </c>
      <c r="BU32" s="71">
        <f t="shared" si="11"/>
        <v>0</v>
      </c>
      <c r="BV32" s="236">
        <f t="shared" si="12"/>
        <v>0</v>
      </c>
      <c r="BW32" s="155">
        <f t="shared" si="13"/>
        <v>0</v>
      </c>
      <c r="BX32" s="71">
        <f t="shared" si="14"/>
        <v>0</v>
      </c>
      <c r="BY32" s="236">
        <f t="shared" si="15"/>
        <v>0</v>
      </c>
      <c r="BZ32" s="155">
        <f t="shared" si="16"/>
        <v>0</v>
      </c>
      <c r="CA32" s="71">
        <f t="shared" si="17"/>
        <v>0</v>
      </c>
      <c r="CB32" s="236">
        <f t="shared" si="18"/>
        <v>0</v>
      </c>
      <c r="CC32" s="155">
        <f t="shared" si="19"/>
        <v>0</v>
      </c>
      <c r="CD32" s="71">
        <f t="shared" si="20"/>
        <v>0</v>
      </c>
      <c r="CE32" s="236">
        <f t="shared" si="21"/>
        <v>0</v>
      </c>
      <c r="CF32" s="155">
        <f t="shared" si="22"/>
        <v>0</v>
      </c>
      <c r="CG32" s="71">
        <f t="shared" si="23"/>
        <v>0</v>
      </c>
      <c r="CH32" s="236">
        <f t="shared" si="24"/>
        <v>0</v>
      </c>
      <c r="CI32" s="155">
        <f t="shared" si="25"/>
        <v>0</v>
      </c>
    </row>
    <row r="33" spans="1:87" ht="10.5" customHeight="1">
      <c r="A33" s="160" t="s">
        <v>532</v>
      </c>
      <c r="B33" s="160" t="s">
        <v>24</v>
      </c>
      <c r="C33" s="63" t="s">
        <v>355</v>
      </c>
      <c r="D33" s="2" t="s">
        <v>26</v>
      </c>
      <c r="E33" s="316"/>
      <c r="F33" s="84">
        <v>14.6</v>
      </c>
      <c r="G33" s="188"/>
      <c r="H33" s="188"/>
      <c r="I33" s="189"/>
      <c r="J33" s="263">
        <f t="shared" si="29"/>
      </c>
      <c r="K33" s="53"/>
      <c r="L33" s="161" t="s">
        <v>938</v>
      </c>
      <c r="M33" s="161" t="s">
        <v>84</v>
      </c>
      <c r="N33" s="21"/>
      <c r="O33" s="35" t="s">
        <v>348</v>
      </c>
      <c r="P33" s="94"/>
      <c r="Q33" s="85">
        <v>4.8</v>
      </c>
      <c r="R33" s="190"/>
      <c r="S33" s="190"/>
      <c r="T33" s="191"/>
      <c r="U33" s="266">
        <f t="shared" si="2"/>
      </c>
      <c r="W33" s="31"/>
      <c r="X33" s="171" t="s">
        <v>662</v>
      </c>
      <c r="Y33" s="161" t="s">
        <v>158</v>
      </c>
      <c r="Z33" s="38" t="s">
        <v>145</v>
      </c>
      <c r="AA33" s="2" t="s">
        <v>225</v>
      </c>
      <c r="AB33" s="80"/>
      <c r="AC33" s="84">
        <v>7.6</v>
      </c>
      <c r="AD33" s="189"/>
      <c r="AE33" s="206"/>
      <c r="AF33" s="189"/>
      <c r="AG33" s="263">
        <f t="shared" si="3"/>
      </c>
      <c r="AH33" s="71"/>
      <c r="AI33" s="171" t="s">
        <v>732</v>
      </c>
      <c r="AJ33" s="161" t="s">
        <v>308</v>
      </c>
      <c r="AK33" s="29"/>
      <c r="AL33" s="14" t="s">
        <v>307</v>
      </c>
      <c r="AM33" s="45"/>
      <c r="AN33" s="87">
        <v>5</v>
      </c>
      <c r="AO33" s="195"/>
      <c r="AP33" s="211"/>
      <c r="AQ33" s="195"/>
      <c r="AR33" s="264">
        <f t="shared" si="27"/>
      </c>
      <c r="AS33" s="314"/>
      <c r="AT33" s="171" t="s">
        <v>793</v>
      </c>
      <c r="AU33" s="161" t="s">
        <v>903</v>
      </c>
      <c r="AV33" s="22"/>
      <c r="AW33" s="2" t="s">
        <v>297</v>
      </c>
      <c r="AX33" s="84">
        <v>12</v>
      </c>
      <c r="AY33" s="189"/>
      <c r="AZ33" s="189"/>
      <c r="BA33" s="189"/>
      <c r="BB33" s="263">
        <f t="shared" si="30"/>
      </c>
      <c r="BC33" s="71"/>
      <c r="BD33" s="171" t="s">
        <v>854</v>
      </c>
      <c r="BE33" s="161" t="s">
        <v>457</v>
      </c>
      <c r="BF33" s="22"/>
      <c r="BG33" s="2" t="s">
        <v>460</v>
      </c>
      <c r="BH33" s="99"/>
      <c r="BI33" s="251">
        <v>6.6</v>
      </c>
      <c r="BJ33" s="189"/>
      <c r="BK33" s="206"/>
      <c r="BL33" s="189"/>
      <c r="BM33" s="263">
        <f t="shared" si="28"/>
      </c>
      <c r="BR33" s="71">
        <f t="shared" si="8"/>
        <v>0</v>
      </c>
      <c r="BS33" s="236">
        <f t="shared" si="9"/>
        <v>0</v>
      </c>
      <c r="BT33" s="155">
        <f t="shared" si="10"/>
        <v>0</v>
      </c>
      <c r="BU33" s="71">
        <f t="shared" si="11"/>
        <v>0</v>
      </c>
      <c r="BV33" s="236">
        <f t="shared" si="12"/>
        <v>0</v>
      </c>
      <c r="BW33" s="155">
        <f t="shared" si="13"/>
        <v>0</v>
      </c>
      <c r="BX33" s="71">
        <f t="shared" si="14"/>
        <v>0</v>
      </c>
      <c r="BY33" s="236">
        <f t="shared" si="15"/>
        <v>0</v>
      </c>
      <c r="BZ33" s="155">
        <f t="shared" si="16"/>
        <v>0</v>
      </c>
      <c r="CA33" s="71">
        <f t="shared" si="17"/>
        <v>0</v>
      </c>
      <c r="CB33" s="236">
        <f t="shared" si="18"/>
        <v>0</v>
      </c>
      <c r="CC33" s="155">
        <f t="shared" si="19"/>
        <v>0</v>
      </c>
      <c r="CD33" s="71">
        <f t="shared" si="20"/>
        <v>0</v>
      </c>
      <c r="CE33" s="236">
        <f t="shared" si="21"/>
        <v>0</v>
      </c>
      <c r="CF33" s="155">
        <f t="shared" si="22"/>
        <v>0</v>
      </c>
      <c r="CG33" s="71">
        <f t="shared" si="23"/>
        <v>0</v>
      </c>
      <c r="CH33" s="236">
        <f t="shared" si="24"/>
        <v>0</v>
      </c>
      <c r="CI33" s="155">
        <f t="shared" si="25"/>
        <v>0</v>
      </c>
    </row>
    <row r="34" spans="1:87" ht="10.5" customHeight="1">
      <c r="A34" s="160" t="s">
        <v>533</v>
      </c>
      <c r="B34" s="160" t="s">
        <v>24</v>
      </c>
      <c r="C34" s="63"/>
      <c r="D34" s="2" t="s">
        <v>27</v>
      </c>
      <c r="E34" s="316"/>
      <c r="F34" s="84">
        <v>11.8</v>
      </c>
      <c r="G34" s="188"/>
      <c r="H34" s="188"/>
      <c r="I34" s="189"/>
      <c r="J34" s="263">
        <f t="shared" si="29"/>
      </c>
      <c r="K34" s="53"/>
      <c r="L34" s="161" t="s">
        <v>594</v>
      </c>
      <c r="M34" s="161" t="s">
        <v>88</v>
      </c>
      <c r="N34" s="5" t="s">
        <v>88</v>
      </c>
      <c r="O34" s="2" t="s">
        <v>90</v>
      </c>
      <c r="P34" s="80"/>
      <c r="Q34" s="84">
        <v>2.8</v>
      </c>
      <c r="R34" s="188"/>
      <c r="S34" s="188"/>
      <c r="T34" s="189"/>
      <c r="U34" s="263">
        <f t="shared" si="2"/>
      </c>
      <c r="W34" s="31" t="s">
        <v>183</v>
      </c>
      <c r="X34" s="171" t="s">
        <v>663</v>
      </c>
      <c r="Y34" s="161" t="s">
        <v>158</v>
      </c>
      <c r="Z34" s="163" t="s">
        <v>191</v>
      </c>
      <c r="AA34" s="2" t="s">
        <v>230</v>
      </c>
      <c r="AB34" s="80"/>
      <c r="AC34" s="84">
        <v>8.8</v>
      </c>
      <c r="AD34" s="189"/>
      <c r="AE34" s="206"/>
      <c r="AF34" s="189"/>
      <c r="AG34" s="263">
        <f t="shared" si="3"/>
      </c>
      <c r="AH34" s="71"/>
      <c r="AI34" s="171" t="s">
        <v>733</v>
      </c>
      <c r="AJ34" s="161" t="s">
        <v>316</v>
      </c>
      <c r="AK34" s="8" t="s">
        <v>316</v>
      </c>
      <c r="AL34" s="2" t="s">
        <v>318</v>
      </c>
      <c r="AM34" s="129"/>
      <c r="AN34" s="84">
        <v>10.5</v>
      </c>
      <c r="AO34" s="189"/>
      <c r="AP34" s="206"/>
      <c r="AQ34" s="189"/>
      <c r="AR34" s="263">
        <f aca="true" t="shared" si="31" ref="AR34:AR52">IF(SUM(AO34:AQ34)=0,"",SUM(AO34:AQ34)*AN34)</f>
      </c>
      <c r="AS34" s="314"/>
      <c r="AT34" s="171" t="s">
        <v>794</v>
      </c>
      <c r="AU34" s="161" t="s">
        <v>904</v>
      </c>
      <c r="AV34" s="23" t="s">
        <v>383</v>
      </c>
      <c r="AW34" s="68" t="s">
        <v>384</v>
      </c>
      <c r="AX34" s="84">
        <v>38.5</v>
      </c>
      <c r="AY34" s="189"/>
      <c r="AZ34" s="189"/>
      <c r="BA34" s="189"/>
      <c r="BB34" s="263">
        <f t="shared" si="30"/>
      </c>
      <c r="BC34" s="88"/>
      <c r="BD34" s="171" t="s">
        <v>855</v>
      </c>
      <c r="BE34" s="161" t="s">
        <v>462</v>
      </c>
      <c r="BF34" s="5" t="s">
        <v>462</v>
      </c>
      <c r="BG34" s="82" t="s">
        <v>461</v>
      </c>
      <c r="BH34" s="80"/>
      <c r="BI34" s="251">
        <v>1.6</v>
      </c>
      <c r="BJ34" s="189"/>
      <c r="BK34" s="206"/>
      <c r="BL34" s="189"/>
      <c r="BM34" s="263">
        <f t="shared" si="28"/>
      </c>
      <c r="BR34" s="71">
        <f t="shared" si="8"/>
        <v>0</v>
      </c>
      <c r="BS34" s="236">
        <f t="shared" si="9"/>
        <v>0</v>
      </c>
      <c r="BT34" s="155">
        <f t="shared" si="10"/>
        <v>0</v>
      </c>
      <c r="BU34" s="71">
        <f t="shared" si="11"/>
        <v>0</v>
      </c>
      <c r="BV34" s="236">
        <f t="shared" si="12"/>
        <v>0</v>
      </c>
      <c r="BW34" s="155">
        <f t="shared" si="13"/>
        <v>0</v>
      </c>
      <c r="BX34" s="71">
        <f t="shared" si="14"/>
        <v>0</v>
      </c>
      <c r="BY34" s="236">
        <f t="shared" si="15"/>
        <v>0</v>
      </c>
      <c r="BZ34" s="155">
        <f t="shared" si="16"/>
        <v>0</v>
      </c>
      <c r="CA34" s="71">
        <f t="shared" si="17"/>
        <v>0</v>
      </c>
      <c r="CB34" s="236">
        <f t="shared" si="18"/>
        <v>0</v>
      </c>
      <c r="CC34" s="155">
        <f t="shared" si="19"/>
        <v>0</v>
      </c>
      <c r="CD34" s="71">
        <f t="shared" si="20"/>
        <v>0</v>
      </c>
      <c r="CE34" s="236">
        <f t="shared" si="21"/>
        <v>0</v>
      </c>
      <c r="CF34" s="155">
        <f t="shared" si="22"/>
        <v>0</v>
      </c>
      <c r="CG34" s="71">
        <f t="shared" si="23"/>
        <v>0</v>
      </c>
      <c r="CH34" s="236">
        <f t="shared" si="24"/>
        <v>0</v>
      </c>
      <c r="CI34" s="155">
        <f t="shared" si="25"/>
        <v>0</v>
      </c>
    </row>
    <row r="35" spans="1:87" ht="10.5" customHeight="1">
      <c r="A35" s="160" t="s">
        <v>534</v>
      </c>
      <c r="B35" s="160" t="s">
        <v>24</v>
      </c>
      <c r="C35" s="63"/>
      <c r="D35" s="2" t="s">
        <v>28</v>
      </c>
      <c r="E35" s="316"/>
      <c r="F35" s="84">
        <v>9.3</v>
      </c>
      <c r="G35" s="188"/>
      <c r="H35" s="188"/>
      <c r="I35" s="189"/>
      <c r="J35" s="263">
        <f t="shared" si="29"/>
      </c>
      <c r="K35" s="53"/>
      <c r="L35" s="161" t="s">
        <v>595</v>
      </c>
      <c r="M35" s="161" t="s">
        <v>89</v>
      </c>
      <c r="N35" s="6" t="s">
        <v>89</v>
      </c>
      <c r="O35" s="7" t="s">
        <v>91</v>
      </c>
      <c r="P35" s="81"/>
      <c r="Q35" s="87">
        <v>5.5</v>
      </c>
      <c r="R35" s="194"/>
      <c r="S35" s="194"/>
      <c r="T35" s="195"/>
      <c r="U35" s="264">
        <f t="shared" si="2"/>
      </c>
      <c r="W35" s="31"/>
      <c r="X35" s="171" t="s">
        <v>664</v>
      </c>
      <c r="Y35" s="161" t="s">
        <v>158</v>
      </c>
      <c r="Z35" s="38"/>
      <c r="AA35" s="2" t="s">
        <v>231</v>
      </c>
      <c r="AB35" s="94"/>
      <c r="AC35" s="85">
        <v>15</v>
      </c>
      <c r="AD35" s="189"/>
      <c r="AE35" s="206"/>
      <c r="AF35" s="189"/>
      <c r="AG35" s="263">
        <f t="shared" si="3"/>
      </c>
      <c r="AH35" s="71"/>
      <c r="AI35" s="171" t="s">
        <v>734</v>
      </c>
      <c r="AJ35" s="161" t="s">
        <v>316</v>
      </c>
      <c r="AK35" s="21"/>
      <c r="AL35" s="2" t="s">
        <v>317</v>
      </c>
      <c r="AM35" s="130"/>
      <c r="AN35" s="84">
        <v>9</v>
      </c>
      <c r="AO35" s="189"/>
      <c r="AP35" s="206"/>
      <c r="AQ35" s="189"/>
      <c r="AR35" s="263">
        <f t="shared" si="31"/>
      </c>
      <c r="AS35" s="314"/>
      <c r="AT35" s="171" t="s">
        <v>795</v>
      </c>
      <c r="AU35" s="161" t="s">
        <v>904</v>
      </c>
      <c r="AV35" s="22"/>
      <c r="AW35" s="2" t="s">
        <v>385</v>
      </c>
      <c r="AX35" s="84">
        <v>6</v>
      </c>
      <c r="AY35" s="189"/>
      <c r="AZ35" s="189"/>
      <c r="BA35" s="189"/>
      <c r="BB35" s="263">
        <f t="shared" si="30"/>
      </c>
      <c r="BC35" s="314"/>
      <c r="BD35" s="171" t="s">
        <v>979</v>
      </c>
      <c r="BE35" s="161" t="s">
        <v>980</v>
      </c>
      <c r="BF35" s="5" t="s">
        <v>980</v>
      </c>
      <c r="BG35" s="2" t="s">
        <v>981</v>
      </c>
      <c r="BH35" s="80"/>
      <c r="BI35" s="251">
        <v>7.2</v>
      </c>
      <c r="BJ35" s="189"/>
      <c r="BK35" s="206"/>
      <c r="BL35" s="189"/>
      <c r="BM35" s="263">
        <f t="shared" si="28"/>
      </c>
      <c r="BR35" s="71">
        <f t="shared" si="8"/>
        <v>0</v>
      </c>
      <c r="BS35" s="236">
        <f t="shared" si="9"/>
        <v>0</v>
      </c>
      <c r="BT35" s="155">
        <f t="shared" si="10"/>
        <v>0</v>
      </c>
      <c r="BU35" s="71">
        <f t="shared" si="11"/>
        <v>0</v>
      </c>
      <c r="BV35" s="236">
        <f t="shared" si="12"/>
        <v>0</v>
      </c>
      <c r="BW35" s="155">
        <f t="shared" si="13"/>
        <v>0</v>
      </c>
      <c r="BX35" s="71">
        <f t="shared" si="14"/>
        <v>0</v>
      </c>
      <c r="BY35" s="236">
        <f t="shared" si="15"/>
        <v>0</v>
      </c>
      <c r="BZ35" s="155">
        <f t="shared" si="16"/>
        <v>0</v>
      </c>
      <c r="CA35" s="71">
        <f t="shared" si="17"/>
        <v>0</v>
      </c>
      <c r="CB35" s="236">
        <f t="shared" si="18"/>
        <v>0</v>
      </c>
      <c r="CC35" s="155">
        <f t="shared" si="19"/>
        <v>0</v>
      </c>
      <c r="CD35" s="71">
        <f t="shared" si="20"/>
        <v>0</v>
      </c>
      <c r="CE35" s="236">
        <f t="shared" si="21"/>
        <v>0</v>
      </c>
      <c r="CF35" s="155">
        <f t="shared" si="22"/>
        <v>0</v>
      </c>
      <c r="CG35" s="71">
        <f t="shared" si="23"/>
        <v>0</v>
      </c>
      <c r="CH35" s="236">
        <f t="shared" si="24"/>
        <v>0</v>
      </c>
      <c r="CI35" s="155">
        <f t="shared" si="25"/>
        <v>0</v>
      </c>
    </row>
    <row r="36" spans="1:87" ht="10.5" customHeight="1">
      <c r="A36" s="160" t="s">
        <v>535</v>
      </c>
      <c r="B36" s="160" t="s">
        <v>24</v>
      </c>
      <c r="C36" s="63"/>
      <c r="D36" s="35" t="s">
        <v>201</v>
      </c>
      <c r="E36" s="102">
        <v>20</v>
      </c>
      <c r="F36" s="85">
        <v>6.1</v>
      </c>
      <c r="G36" s="190"/>
      <c r="H36" s="190"/>
      <c r="I36" s="191"/>
      <c r="J36" s="266">
        <f t="shared" si="29"/>
      </c>
      <c r="K36" s="53"/>
      <c r="L36" s="161" t="s">
        <v>596</v>
      </c>
      <c r="M36" s="161" t="s">
        <v>92</v>
      </c>
      <c r="N36" s="8" t="s">
        <v>92</v>
      </c>
      <c r="O36" s="4" t="s">
        <v>93</v>
      </c>
      <c r="P36" s="306">
        <v>50</v>
      </c>
      <c r="Q36" s="86">
        <v>16.4</v>
      </c>
      <c r="R36" s="196"/>
      <c r="S36" s="196"/>
      <c r="T36" s="197"/>
      <c r="U36" s="262">
        <f t="shared" si="2"/>
      </c>
      <c r="W36" s="31" t="s">
        <v>184</v>
      </c>
      <c r="X36" s="171" t="s">
        <v>665</v>
      </c>
      <c r="Y36" s="161" t="s">
        <v>232</v>
      </c>
      <c r="Z36" s="11" t="s">
        <v>232</v>
      </c>
      <c r="AA36" s="4" t="s">
        <v>229</v>
      </c>
      <c r="AB36" s="95"/>
      <c r="AC36" s="86">
        <v>3</v>
      </c>
      <c r="AD36" s="197"/>
      <c r="AE36" s="205"/>
      <c r="AF36" s="197"/>
      <c r="AG36" s="262">
        <f t="shared" si="3"/>
      </c>
      <c r="AH36" s="71"/>
      <c r="AI36" s="171" t="s">
        <v>735</v>
      </c>
      <c r="AJ36" s="161" t="s">
        <v>316</v>
      </c>
      <c r="AK36" s="21"/>
      <c r="AL36" s="35" t="s">
        <v>319</v>
      </c>
      <c r="AM36" s="130"/>
      <c r="AN36" s="84">
        <v>7</v>
      </c>
      <c r="AO36" s="191"/>
      <c r="AP36" s="207"/>
      <c r="AQ36" s="191"/>
      <c r="AR36" s="263">
        <f t="shared" si="31"/>
      </c>
      <c r="AS36" s="71"/>
      <c r="AT36" s="171" t="s">
        <v>796</v>
      </c>
      <c r="AU36" s="161" t="s">
        <v>905</v>
      </c>
      <c r="AV36" s="23" t="s">
        <v>388</v>
      </c>
      <c r="AW36" s="2" t="s">
        <v>296</v>
      </c>
      <c r="AX36" s="84">
        <v>5.1</v>
      </c>
      <c r="AY36" s="189"/>
      <c r="AZ36" s="189"/>
      <c r="BA36" s="189"/>
      <c r="BB36" s="263">
        <f t="shared" si="30"/>
      </c>
      <c r="BC36" s="314"/>
      <c r="BD36" s="171"/>
      <c r="BE36" s="161"/>
      <c r="BF36" s="22"/>
      <c r="BG36" s="2"/>
      <c r="BH36" s="80"/>
      <c r="BI36" s="251"/>
      <c r="BJ36" s="217"/>
      <c r="BK36" s="218"/>
      <c r="BL36" s="217"/>
      <c r="BM36" s="263">
        <f t="shared" si="28"/>
      </c>
      <c r="BR36" s="71">
        <f t="shared" si="8"/>
        <v>0</v>
      </c>
      <c r="BS36" s="236">
        <f t="shared" si="9"/>
        <v>0</v>
      </c>
      <c r="BT36" s="155">
        <f t="shared" si="10"/>
        <v>0</v>
      </c>
      <c r="BU36" s="71">
        <f t="shared" si="11"/>
        <v>0</v>
      </c>
      <c r="BV36" s="236">
        <f t="shared" si="12"/>
        <v>0</v>
      </c>
      <c r="BW36" s="155">
        <f t="shared" si="13"/>
        <v>0</v>
      </c>
      <c r="BX36" s="71">
        <f t="shared" si="14"/>
        <v>0</v>
      </c>
      <c r="BY36" s="236">
        <f t="shared" si="15"/>
        <v>0</v>
      </c>
      <c r="BZ36" s="155">
        <f t="shared" si="16"/>
        <v>0</v>
      </c>
      <c r="CA36" s="71">
        <f t="shared" si="17"/>
        <v>0</v>
      </c>
      <c r="CB36" s="236">
        <f t="shared" si="18"/>
        <v>0</v>
      </c>
      <c r="CC36" s="155">
        <f t="shared" si="19"/>
        <v>0</v>
      </c>
      <c r="CD36" s="71">
        <f t="shared" si="20"/>
        <v>0</v>
      </c>
      <c r="CE36" s="236">
        <f t="shared" si="21"/>
        <v>0</v>
      </c>
      <c r="CF36" s="155">
        <f t="shared" si="22"/>
        <v>0</v>
      </c>
      <c r="CG36" s="71">
        <f t="shared" si="23"/>
        <v>0</v>
      </c>
      <c r="CH36" s="236">
        <f t="shared" si="24"/>
        <v>0</v>
      </c>
      <c r="CI36" s="155">
        <f t="shared" si="25"/>
        <v>0</v>
      </c>
    </row>
    <row r="37" spans="1:87" ht="10.5" customHeight="1">
      <c r="A37" s="160" t="s">
        <v>536</v>
      </c>
      <c r="B37" s="160" t="s">
        <v>24</v>
      </c>
      <c r="C37" s="64" t="s">
        <v>351</v>
      </c>
      <c r="D37" s="2" t="s">
        <v>29</v>
      </c>
      <c r="E37" s="316">
        <v>80</v>
      </c>
      <c r="F37" s="84">
        <v>8.7</v>
      </c>
      <c r="G37" s="188"/>
      <c r="H37" s="188"/>
      <c r="I37" s="189"/>
      <c r="J37" s="263">
        <f t="shared" si="29"/>
      </c>
      <c r="K37" s="53"/>
      <c r="L37" s="161" t="s">
        <v>597</v>
      </c>
      <c r="M37" s="161" t="s">
        <v>92</v>
      </c>
      <c r="N37" s="21"/>
      <c r="O37" s="2" t="s">
        <v>94</v>
      </c>
      <c r="P37" s="304"/>
      <c r="Q37" s="84">
        <v>15</v>
      </c>
      <c r="R37" s="188"/>
      <c r="S37" s="188"/>
      <c r="T37" s="189"/>
      <c r="U37" s="263">
        <f t="shared" si="2"/>
      </c>
      <c r="W37" s="31"/>
      <c r="X37" s="171" t="s">
        <v>666</v>
      </c>
      <c r="Y37" s="161" t="s">
        <v>232</v>
      </c>
      <c r="Z37" s="38" t="s">
        <v>145</v>
      </c>
      <c r="AA37" s="2" t="s">
        <v>233</v>
      </c>
      <c r="AB37" s="80"/>
      <c r="AC37" s="84">
        <v>10.3</v>
      </c>
      <c r="AD37" s="189"/>
      <c r="AE37" s="206"/>
      <c r="AF37" s="189"/>
      <c r="AG37" s="263">
        <f t="shared" si="3"/>
      </c>
      <c r="AH37" s="71"/>
      <c r="AI37" s="171" t="s">
        <v>736</v>
      </c>
      <c r="AJ37" s="161" t="s">
        <v>316</v>
      </c>
      <c r="AK37" s="21"/>
      <c r="AL37" s="35" t="s">
        <v>320</v>
      </c>
      <c r="AM37" s="131"/>
      <c r="AN37" s="84">
        <v>5.5</v>
      </c>
      <c r="AO37" s="191"/>
      <c r="AP37" s="207"/>
      <c r="AQ37" s="191"/>
      <c r="AR37" s="263">
        <f t="shared" si="31"/>
      </c>
      <c r="AS37" s="71"/>
      <c r="AT37" s="171" t="s">
        <v>797</v>
      </c>
      <c r="AU37" s="161" t="s">
        <v>905</v>
      </c>
      <c r="AV37" s="74" t="s">
        <v>390</v>
      </c>
      <c r="AW37" s="2" t="s">
        <v>297</v>
      </c>
      <c r="AX37" s="84">
        <v>3.4</v>
      </c>
      <c r="AY37" s="189"/>
      <c r="AZ37" s="189"/>
      <c r="BA37" s="189"/>
      <c r="BB37" s="263">
        <f t="shared" si="30"/>
      </c>
      <c r="BC37" s="314"/>
      <c r="BD37" s="171" t="s">
        <v>856</v>
      </c>
      <c r="BE37" s="161" t="s">
        <v>463</v>
      </c>
      <c r="BF37" s="5" t="s">
        <v>463</v>
      </c>
      <c r="BG37" s="2" t="s">
        <v>464</v>
      </c>
      <c r="BH37" s="122">
        <v>10</v>
      </c>
      <c r="BI37" s="251">
        <v>12.9</v>
      </c>
      <c r="BJ37" s="189"/>
      <c r="BK37" s="206"/>
      <c r="BL37" s="189"/>
      <c r="BM37" s="263">
        <f>IF(SUM(BJ37:BL37)=0,"",SUM(BJ37:BL37)*BI37)</f>
      </c>
      <c r="BR37" s="71">
        <f t="shared" si="8"/>
        <v>0</v>
      </c>
      <c r="BS37" s="236">
        <f t="shared" si="9"/>
        <v>0</v>
      </c>
      <c r="BT37" s="155">
        <f t="shared" si="10"/>
        <v>0</v>
      </c>
      <c r="BU37" s="71">
        <f t="shared" si="11"/>
        <v>0</v>
      </c>
      <c r="BV37" s="236">
        <f t="shared" si="12"/>
        <v>0</v>
      </c>
      <c r="BW37" s="155">
        <f t="shared" si="13"/>
        <v>0</v>
      </c>
      <c r="BX37" s="71">
        <f t="shared" si="14"/>
        <v>0</v>
      </c>
      <c r="BY37" s="236">
        <f t="shared" si="15"/>
        <v>0</v>
      </c>
      <c r="BZ37" s="155">
        <f t="shared" si="16"/>
        <v>0</v>
      </c>
      <c r="CA37" s="71">
        <f t="shared" si="17"/>
        <v>0</v>
      </c>
      <c r="CB37" s="236">
        <f t="shared" si="18"/>
        <v>0</v>
      </c>
      <c r="CC37" s="155">
        <f t="shared" si="19"/>
        <v>0</v>
      </c>
      <c r="CD37" s="71">
        <f t="shared" si="20"/>
        <v>0</v>
      </c>
      <c r="CE37" s="236">
        <f t="shared" si="21"/>
        <v>0</v>
      </c>
      <c r="CF37" s="155">
        <f t="shared" si="22"/>
        <v>0</v>
      </c>
      <c r="CG37" s="71">
        <f t="shared" si="23"/>
        <v>0</v>
      </c>
      <c r="CH37" s="236">
        <f t="shared" si="24"/>
        <v>0</v>
      </c>
      <c r="CI37" s="155">
        <f t="shared" si="25"/>
        <v>0</v>
      </c>
    </row>
    <row r="38" spans="1:87" ht="10.5" customHeight="1">
      <c r="A38" s="160" t="s">
        <v>537</v>
      </c>
      <c r="B38" s="160" t="s">
        <v>24</v>
      </c>
      <c r="C38" s="63"/>
      <c r="D38" s="2" t="s">
        <v>30</v>
      </c>
      <c r="E38" s="316"/>
      <c r="F38" s="84">
        <v>7.5</v>
      </c>
      <c r="G38" s="188"/>
      <c r="H38" s="188"/>
      <c r="I38" s="189"/>
      <c r="J38" s="263">
        <f t="shared" si="29"/>
      </c>
      <c r="K38" s="53"/>
      <c r="L38" s="161" t="s">
        <v>598</v>
      </c>
      <c r="M38" s="161" t="s">
        <v>92</v>
      </c>
      <c r="N38" s="21"/>
      <c r="O38" s="2" t="s">
        <v>95</v>
      </c>
      <c r="P38" s="304"/>
      <c r="Q38" s="84">
        <v>13.6</v>
      </c>
      <c r="R38" s="188"/>
      <c r="S38" s="188"/>
      <c r="T38" s="189"/>
      <c r="U38" s="263">
        <f t="shared" si="2"/>
      </c>
      <c r="W38" s="31" t="s">
        <v>188</v>
      </c>
      <c r="X38" s="171" t="s">
        <v>667</v>
      </c>
      <c r="Y38" s="161" t="s">
        <v>232</v>
      </c>
      <c r="Z38" s="163" t="s">
        <v>189</v>
      </c>
      <c r="AA38" s="2" t="s">
        <v>234</v>
      </c>
      <c r="AB38" s="80"/>
      <c r="AC38" s="84">
        <v>12.3</v>
      </c>
      <c r="AD38" s="189"/>
      <c r="AE38" s="206"/>
      <c r="AF38" s="189"/>
      <c r="AG38" s="263">
        <f t="shared" si="3"/>
      </c>
      <c r="AH38" s="71"/>
      <c r="AI38" s="171" t="s">
        <v>737</v>
      </c>
      <c r="AJ38" s="161" t="s">
        <v>316</v>
      </c>
      <c r="AK38" s="21"/>
      <c r="AL38" s="35" t="s">
        <v>321</v>
      </c>
      <c r="AM38" s="94"/>
      <c r="AN38" s="84">
        <v>3.5</v>
      </c>
      <c r="AO38" s="191"/>
      <c r="AP38" s="207"/>
      <c r="AQ38" s="191"/>
      <c r="AR38" s="263">
        <f t="shared" si="31"/>
      </c>
      <c r="AS38" s="71"/>
      <c r="AT38" s="171" t="s">
        <v>929</v>
      </c>
      <c r="AU38" s="161" t="s">
        <v>906</v>
      </c>
      <c r="AV38" s="23" t="s">
        <v>389</v>
      </c>
      <c r="AW38" s="2" t="s">
        <v>296</v>
      </c>
      <c r="AX38" s="84">
        <v>5.1</v>
      </c>
      <c r="AY38" s="189"/>
      <c r="AZ38" s="189"/>
      <c r="BA38" s="189"/>
      <c r="BB38" s="263">
        <f t="shared" si="30"/>
      </c>
      <c r="BC38" s="314"/>
      <c r="BD38" s="171" t="s">
        <v>857</v>
      </c>
      <c r="BE38" s="162" t="s">
        <v>465</v>
      </c>
      <c r="BF38" s="229" t="s">
        <v>465</v>
      </c>
      <c r="BG38" s="2" t="s">
        <v>466</v>
      </c>
      <c r="BH38" s="80"/>
      <c r="BI38" s="251">
        <v>1.1</v>
      </c>
      <c r="BJ38" s="189"/>
      <c r="BK38" s="206"/>
      <c r="BL38" s="189"/>
      <c r="BM38" s="263">
        <f>IF(SUM(BJ38:BL38)=0,"",SUM(BJ38:BL38)*BI38)</f>
      </c>
      <c r="BR38" s="71">
        <f t="shared" si="8"/>
        <v>0</v>
      </c>
      <c r="BS38" s="236">
        <f t="shared" si="9"/>
        <v>0</v>
      </c>
      <c r="BT38" s="155">
        <f t="shared" si="10"/>
        <v>0</v>
      </c>
      <c r="BU38" s="71">
        <f t="shared" si="11"/>
        <v>0</v>
      </c>
      <c r="BV38" s="236">
        <f t="shared" si="12"/>
        <v>0</v>
      </c>
      <c r="BW38" s="155">
        <f t="shared" si="13"/>
        <v>0</v>
      </c>
      <c r="BX38" s="71">
        <f t="shared" si="14"/>
        <v>0</v>
      </c>
      <c r="BY38" s="236">
        <f t="shared" si="15"/>
        <v>0</v>
      </c>
      <c r="BZ38" s="155">
        <f t="shared" si="16"/>
        <v>0</v>
      </c>
      <c r="CA38" s="71">
        <f t="shared" si="17"/>
        <v>0</v>
      </c>
      <c r="CB38" s="236">
        <f t="shared" si="18"/>
        <v>0</v>
      </c>
      <c r="CC38" s="155">
        <f t="shared" si="19"/>
        <v>0</v>
      </c>
      <c r="CD38" s="71">
        <f t="shared" si="20"/>
        <v>0</v>
      </c>
      <c r="CE38" s="236">
        <f t="shared" si="21"/>
        <v>0</v>
      </c>
      <c r="CF38" s="155">
        <f t="shared" si="22"/>
        <v>0</v>
      </c>
      <c r="CG38" s="71">
        <f t="shared" si="23"/>
        <v>0</v>
      </c>
      <c r="CH38" s="236">
        <f t="shared" si="24"/>
        <v>0</v>
      </c>
      <c r="CI38" s="155">
        <f t="shared" si="25"/>
        <v>0</v>
      </c>
    </row>
    <row r="39" spans="1:87" ht="10.5" customHeight="1" thickBot="1">
      <c r="A39" s="160" t="s">
        <v>538</v>
      </c>
      <c r="B39" s="160" t="s">
        <v>24</v>
      </c>
      <c r="C39" s="63"/>
      <c r="D39" s="2" t="s">
        <v>31</v>
      </c>
      <c r="E39" s="316"/>
      <c r="F39" s="84">
        <v>6.2</v>
      </c>
      <c r="G39" s="188"/>
      <c r="H39" s="188"/>
      <c r="I39" s="189"/>
      <c r="J39" s="263">
        <f t="shared" si="29"/>
      </c>
      <c r="K39" s="53"/>
      <c r="L39" s="161" t="s">
        <v>599</v>
      </c>
      <c r="M39" s="161" t="s">
        <v>92</v>
      </c>
      <c r="N39" s="21"/>
      <c r="O39" s="2" t="s">
        <v>96</v>
      </c>
      <c r="P39" s="304"/>
      <c r="Q39" s="84">
        <v>12.3</v>
      </c>
      <c r="R39" s="188"/>
      <c r="S39" s="188"/>
      <c r="T39" s="189"/>
      <c r="U39" s="263">
        <f t="shared" si="2"/>
      </c>
      <c r="W39" s="31"/>
      <c r="X39" s="171" t="s">
        <v>668</v>
      </c>
      <c r="Y39" s="161" t="s">
        <v>232</v>
      </c>
      <c r="Z39" s="38"/>
      <c r="AA39" s="2" t="s">
        <v>235</v>
      </c>
      <c r="AB39" s="94"/>
      <c r="AC39" s="85">
        <v>21</v>
      </c>
      <c r="AD39" s="189"/>
      <c r="AE39" s="206"/>
      <c r="AF39" s="189"/>
      <c r="AG39" s="263">
        <f t="shared" si="3"/>
      </c>
      <c r="AH39" s="71"/>
      <c r="AI39" s="171" t="s">
        <v>738</v>
      </c>
      <c r="AJ39" s="161" t="s">
        <v>316</v>
      </c>
      <c r="AK39" s="21"/>
      <c r="AL39" s="35" t="s">
        <v>361</v>
      </c>
      <c r="AM39" s="94"/>
      <c r="AN39" s="84">
        <v>16</v>
      </c>
      <c r="AO39" s="191"/>
      <c r="AP39" s="207"/>
      <c r="AQ39" s="191"/>
      <c r="AR39" s="263">
        <f t="shared" si="31"/>
      </c>
      <c r="AS39" s="71"/>
      <c r="AT39" s="171" t="s">
        <v>930</v>
      </c>
      <c r="AU39" s="161" t="s">
        <v>906</v>
      </c>
      <c r="AV39" s="74" t="s">
        <v>390</v>
      </c>
      <c r="AW39" s="35" t="s">
        <v>297</v>
      </c>
      <c r="AX39" s="85">
        <v>3.4</v>
      </c>
      <c r="AY39" s="189"/>
      <c r="AZ39" s="191"/>
      <c r="BA39" s="191"/>
      <c r="BB39" s="266">
        <f t="shared" si="30"/>
      </c>
      <c r="BC39" s="314"/>
      <c r="BD39" s="171" t="s">
        <v>858</v>
      </c>
      <c r="BE39" s="161" t="s">
        <v>467</v>
      </c>
      <c r="BF39" s="23" t="s">
        <v>467</v>
      </c>
      <c r="BG39" s="2" t="s">
        <v>468</v>
      </c>
      <c r="BH39" s="80"/>
      <c r="BI39" s="251">
        <v>4.3</v>
      </c>
      <c r="BJ39" s="189"/>
      <c r="BK39" s="206"/>
      <c r="BL39" s="189"/>
      <c r="BM39" s="263">
        <f>IF(SUM(BJ39:BL39)=0,"",SUM(BJ39:BL39)*BI39)</f>
      </c>
      <c r="BR39" s="71">
        <f t="shared" si="8"/>
        <v>0</v>
      </c>
      <c r="BS39" s="236">
        <f t="shared" si="9"/>
        <v>0</v>
      </c>
      <c r="BT39" s="155">
        <f t="shared" si="10"/>
        <v>0</v>
      </c>
      <c r="BU39" s="71">
        <f t="shared" si="11"/>
        <v>0</v>
      </c>
      <c r="BV39" s="236">
        <f t="shared" si="12"/>
        <v>0</v>
      </c>
      <c r="BW39" s="155">
        <f t="shared" si="13"/>
        <v>0</v>
      </c>
      <c r="BX39" s="71">
        <f t="shared" si="14"/>
        <v>0</v>
      </c>
      <c r="BY39" s="236">
        <f t="shared" si="15"/>
        <v>0</v>
      </c>
      <c r="BZ39" s="155">
        <f t="shared" si="16"/>
        <v>0</v>
      </c>
      <c r="CA39" s="71">
        <f t="shared" si="17"/>
        <v>0</v>
      </c>
      <c r="CB39" s="236">
        <f t="shared" si="18"/>
        <v>0</v>
      </c>
      <c r="CC39" s="155">
        <f t="shared" si="19"/>
        <v>0</v>
      </c>
      <c r="CD39" s="71">
        <f t="shared" si="20"/>
        <v>0</v>
      </c>
      <c r="CE39" s="236">
        <f t="shared" si="21"/>
        <v>0</v>
      </c>
      <c r="CF39" s="155">
        <f t="shared" si="22"/>
        <v>0</v>
      </c>
      <c r="CG39" s="71">
        <f t="shared" si="23"/>
        <v>0</v>
      </c>
      <c r="CH39" s="236">
        <f t="shared" si="24"/>
        <v>0</v>
      </c>
      <c r="CI39" s="155">
        <f t="shared" si="25"/>
        <v>0</v>
      </c>
    </row>
    <row r="40" spans="1:87" ht="10.5" customHeight="1">
      <c r="A40" s="160" t="s">
        <v>539</v>
      </c>
      <c r="B40" s="160" t="s">
        <v>24</v>
      </c>
      <c r="C40" s="63"/>
      <c r="D40" s="2" t="s">
        <v>32</v>
      </c>
      <c r="E40" s="316"/>
      <c r="F40" s="84">
        <v>5</v>
      </c>
      <c r="G40" s="188"/>
      <c r="H40" s="188"/>
      <c r="I40" s="189"/>
      <c r="J40" s="263">
        <f t="shared" si="29"/>
      </c>
      <c r="K40" s="53"/>
      <c r="L40" s="161" t="s">
        <v>600</v>
      </c>
      <c r="M40" s="161" t="s">
        <v>92</v>
      </c>
      <c r="N40" s="21"/>
      <c r="O40" s="2" t="s">
        <v>97</v>
      </c>
      <c r="P40" s="304"/>
      <c r="Q40" s="84">
        <v>10.9</v>
      </c>
      <c r="R40" s="188"/>
      <c r="S40" s="188"/>
      <c r="T40" s="189"/>
      <c r="U40" s="263">
        <f t="shared" si="2"/>
      </c>
      <c r="W40" s="36"/>
      <c r="X40" s="171" t="s">
        <v>669</v>
      </c>
      <c r="Y40" s="161" t="s">
        <v>279</v>
      </c>
      <c r="Z40" s="11" t="s">
        <v>279</v>
      </c>
      <c r="AA40" s="4" t="s">
        <v>159</v>
      </c>
      <c r="AB40" s="95"/>
      <c r="AC40" s="86">
        <v>1.5</v>
      </c>
      <c r="AD40" s="197"/>
      <c r="AE40" s="205"/>
      <c r="AF40" s="197"/>
      <c r="AG40" s="262">
        <f t="shared" si="3"/>
      </c>
      <c r="AH40" s="71"/>
      <c r="AI40" s="171" t="s">
        <v>739</v>
      </c>
      <c r="AJ40" s="161" t="s">
        <v>316</v>
      </c>
      <c r="AK40" s="21"/>
      <c r="AL40" s="35" t="s">
        <v>322</v>
      </c>
      <c r="AM40" s="136" t="s">
        <v>504</v>
      </c>
      <c r="AN40" s="84">
        <v>0.5</v>
      </c>
      <c r="AO40" s="191"/>
      <c r="AP40" s="207"/>
      <c r="AQ40" s="191"/>
      <c r="AR40" s="263">
        <f t="shared" si="31"/>
      </c>
      <c r="AS40" s="71"/>
      <c r="AT40" s="171" t="s">
        <v>798</v>
      </c>
      <c r="AU40" s="161" t="s">
        <v>907</v>
      </c>
      <c r="AV40" s="79" t="s">
        <v>386</v>
      </c>
      <c r="AW40" s="150" t="s">
        <v>298</v>
      </c>
      <c r="AX40" s="151">
        <v>0.1</v>
      </c>
      <c r="AY40" s="144">
        <f>IF((AY28+AY29+AY35+AY36+AY37)&gt;0,((AY28*6)+(AY29*4)+(AY35*4)+(AY36*6)+(AY37*4)),"")</f>
      </c>
      <c r="AZ40" s="144">
        <f>IF((AZ28+AZ29+AZ35+AZ36+AZ37)&gt;0,((AZ28*6)+(AZ29*4)+(AZ35*4)+(AZ36*6)+(AZ37*4)),"")</f>
      </c>
      <c r="BA40" s="144">
        <f>IF((BA28+BA29+BA35+BA36+BA37)&gt;0,((BA28*6)+(BA29*4)+(BA35*4)+(BA36*6)+(BA37*4)),"")</f>
      </c>
      <c r="BB40" s="268">
        <f t="shared" si="30"/>
      </c>
      <c r="BC40" s="314"/>
      <c r="BD40" s="171" t="s">
        <v>859</v>
      </c>
      <c r="BE40" s="161" t="s">
        <v>467</v>
      </c>
      <c r="BF40" s="22"/>
      <c r="BG40" s="2" t="s">
        <v>469</v>
      </c>
      <c r="BH40" s="80"/>
      <c r="BI40" s="251">
        <v>3.6</v>
      </c>
      <c r="BJ40" s="189"/>
      <c r="BK40" s="206"/>
      <c r="BL40" s="189"/>
      <c r="BM40" s="263">
        <f>IF(SUM(BJ40:BL40)=0,"",SUM(BJ40:BL40)*BI40)</f>
      </c>
      <c r="BR40" s="71">
        <f t="shared" si="8"/>
        <v>0</v>
      </c>
      <c r="BS40" s="236">
        <f t="shared" si="9"/>
        <v>0</v>
      </c>
      <c r="BT40" s="155">
        <f t="shared" si="10"/>
        <v>0</v>
      </c>
      <c r="BU40" s="71">
        <f t="shared" si="11"/>
        <v>0</v>
      </c>
      <c r="BV40" s="236">
        <f t="shared" si="12"/>
        <v>0</v>
      </c>
      <c r="BW40" s="155">
        <f t="shared" si="13"/>
        <v>0</v>
      </c>
      <c r="BX40" s="71">
        <f t="shared" si="14"/>
        <v>0</v>
      </c>
      <c r="BY40" s="236">
        <f t="shared" si="15"/>
        <v>0</v>
      </c>
      <c r="BZ40" s="155">
        <f t="shared" si="16"/>
        <v>0</v>
      </c>
      <c r="CA40" s="71">
        <f t="shared" si="17"/>
        <v>0</v>
      </c>
      <c r="CB40" s="236">
        <f t="shared" si="18"/>
        <v>0</v>
      </c>
      <c r="CC40" s="155">
        <f t="shared" si="19"/>
        <v>0</v>
      </c>
      <c r="CD40" s="71">
        <f t="shared" si="20"/>
        <v>0</v>
      </c>
      <c r="CE40" s="236">
        <f t="shared" si="21"/>
        <v>0</v>
      </c>
      <c r="CF40" s="155">
        <f t="shared" si="22"/>
        <v>0</v>
      </c>
      <c r="CG40" s="71">
        <f t="shared" si="23"/>
        <v>0</v>
      </c>
      <c r="CH40" s="236">
        <f t="shared" si="24"/>
        <v>0</v>
      </c>
      <c r="CI40" s="155">
        <f t="shared" si="25"/>
        <v>0</v>
      </c>
    </row>
    <row r="41" spans="1:87" ht="10.5" customHeight="1">
      <c r="A41" s="160" t="s">
        <v>540</v>
      </c>
      <c r="B41" s="160" t="s">
        <v>24</v>
      </c>
      <c r="C41" s="67"/>
      <c r="D41" s="7" t="s">
        <v>202</v>
      </c>
      <c r="E41" s="103">
        <v>40</v>
      </c>
      <c r="F41" s="87">
        <v>3.8</v>
      </c>
      <c r="G41" s="194"/>
      <c r="H41" s="194"/>
      <c r="I41" s="195"/>
      <c r="J41" s="264">
        <f t="shared" si="29"/>
      </c>
      <c r="K41" s="53"/>
      <c r="L41" s="161" t="s">
        <v>601</v>
      </c>
      <c r="M41" s="161" t="s">
        <v>92</v>
      </c>
      <c r="N41" s="21"/>
      <c r="O41" s="2" t="s">
        <v>98</v>
      </c>
      <c r="P41" s="304"/>
      <c r="Q41" s="84">
        <v>9.6</v>
      </c>
      <c r="R41" s="188"/>
      <c r="S41" s="188"/>
      <c r="T41" s="189"/>
      <c r="U41" s="263">
        <f t="shared" si="2"/>
      </c>
      <c r="W41" s="31"/>
      <c r="X41" s="171" t="s">
        <v>670</v>
      </c>
      <c r="Y41" s="161" t="s">
        <v>279</v>
      </c>
      <c r="Z41" s="38"/>
      <c r="AA41" s="2" t="s">
        <v>160</v>
      </c>
      <c r="AB41" s="80"/>
      <c r="AC41" s="84">
        <v>1.8</v>
      </c>
      <c r="AD41" s="189"/>
      <c r="AE41" s="206"/>
      <c r="AF41" s="189"/>
      <c r="AG41" s="263">
        <f t="shared" si="3"/>
      </c>
      <c r="AH41" s="53"/>
      <c r="AI41" s="161" t="s">
        <v>740</v>
      </c>
      <c r="AJ41" s="161" t="s">
        <v>316</v>
      </c>
      <c r="AK41" s="29"/>
      <c r="AL41" s="121" t="s">
        <v>330</v>
      </c>
      <c r="AM41" s="136" t="s">
        <v>504</v>
      </c>
      <c r="AN41" s="85">
        <v>0.5</v>
      </c>
      <c r="AO41" s="191"/>
      <c r="AP41" s="207"/>
      <c r="AQ41" s="191"/>
      <c r="AR41" s="266">
        <f t="shared" si="31"/>
      </c>
      <c r="AS41" s="71"/>
      <c r="AT41" s="171" t="s">
        <v>799</v>
      </c>
      <c r="AU41" s="161" t="s">
        <v>907</v>
      </c>
      <c r="AV41" s="76" t="s">
        <v>495</v>
      </c>
      <c r="AW41" s="152" t="s">
        <v>299</v>
      </c>
      <c r="AX41" s="84">
        <v>0.16</v>
      </c>
      <c r="AY41" s="46">
        <f>IF((AY30+AY31+AY32+AY33+AY38+AY39)&gt;0,(AY30*6)+(AY31*4)+(AY32*3)+(AY33*2)+(AY38*6)+(AY39*4),"")</f>
      </c>
      <c r="AZ41" s="46">
        <f>IF((AZ30+AZ31+AZ32+AZ33+AZ38+AZ39)&gt;0,(AZ30*6)+(AZ31*4)+(AZ32*3)+(AZ33*2)+(AZ38*6)+(AZ39*4),"")</f>
      </c>
      <c r="BA41" s="46">
        <f>IF((BA30+BA31+BA32+BA33+BA38+BA39)&gt;0,(BA30*6)+(BA31*4)+(BA32*3)+(BA33*2)+(BA38*6)+(BA39*4),"")</f>
      </c>
      <c r="BB41" s="269">
        <f t="shared" si="30"/>
      </c>
      <c r="BC41" s="314"/>
      <c r="BD41" s="171" t="s">
        <v>860</v>
      </c>
      <c r="BE41" s="161" t="s">
        <v>470</v>
      </c>
      <c r="BF41" s="6" t="s">
        <v>470</v>
      </c>
      <c r="BG41" s="7" t="s">
        <v>471</v>
      </c>
      <c r="BH41" s="81"/>
      <c r="BI41" s="252">
        <v>2.4</v>
      </c>
      <c r="BJ41" s="195"/>
      <c r="BK41" s="211"/>
      <c r="BL41" s="195"/>
      <c r="BM41" s="264">
        <f>IF(SUM(BJ41:BL41)=0,"",SUM(BJ41:BL41)*BI41)</f>
      </c>
      <c r="BR41" s="71">
        <f t="shared" si="8"/>
        <v>0</v>
      </c>
      <c r="BS41" s="236">
        <f t="shared" si="9"/>
        <v>0</v>
      </c>
      <c r="BT41" s="155">
        <f t="shared" si="10"/>
        <v>0</v>
      </c>
      <c r="BU41" s="71">
        <f t="shared" si="11"/>
        <v>0</v>
      </c>
      <c r="BV41" s="236">
        <f t="shared" si="12"/>
        <v>0</v>
      </c>
      <c r="BW41" s="155">
        <f t="shared" si="13"/>
        <v>0</v>
      </c>
      <c r="BX41" s="71">
        <f t="shared" si="14"/>
        <v>0</v>
      </c>
      <c r="BY41" s="236">
        <f t="shared" si="15"/>
        <v>0</v>
      </c>
      <c r="BZ41" s="155">
        <f t="shared" si="16"/>
        <v>0</v>
      </c>
      <c r="CA41" s="71">
        <f t="shared" si="17"/>
        <v>0</v>
      </c>
      <c r="CB41" s="236">
        <f t="shared" si="18"/>
        <v>0</v>
      </c>
      <c r="CC41" s="155">
        <f t="shared" si="19"/>
        <v>0</v>
      </c>
      <c r="CD41" s="71">
        <f t="shared" si="20"/>
        <v>0</v>
      </c>
      <c r="CE41" s="236">
        <f t="shared" si="21"/>
        <v>0</v>
      </c>
      <c r="CF41" s="155">
        <f t="shared" si="22"/>
        <v>0</v>
      </c>
      <c r="CG41" s="71">
        <f t="shared" si="23"/>
        <v>0</v>
      </c>
      <c r="CH41" s="236">
        <f t="shared" si="24"/>
        <v>0</v>
      </c>
      <c r="CI41" s="155">
        <f t="shared" si="25"/>
        <v>0</v>
      </c>
    </row>
    <row r="42" spans="1:87" ht="10.5" customHeight="1" thickBot="1">
      <c r="A42" s="160" t="s">
        <v>541</v>
      </c>
      <c r="B42" s="160" t="s">
        <v>33</v>
      </c>
      <c r="C42" s="62" t="s">
        <v>33</v>
      </c>
      <c r="D42" s="4" t="s">
        <v>34</v>
      </c>
      <c r="E42" s="306">
        <v>50</v>
      </c>
      <c r="F42" s="86">
        <v>4.1</v>
      </c>
      <c r="G42" s="196"/>
      <c r="H42" s="196"/>
      <c r="I42" s="197"/>
      <c r="J42" s="262">
        <f t="shared" si="29"/>
      </c>
      <c r="K42" s="53"/>
      <c r="L42" s="161" t="s">
        <v>602</v>
      </c>
      <c r="M42" s="161" t="s">
        <v>92</v>
      </c>
      <c r="N42" s="21"/>
      <c r="O42" s="2" t="s">
        <v>99</v>
      </c>
      <c r="P42" s="304"/>
      <c r="Q42" s="84">
        <v>8.2</v>
      </c>
      <c r="R42" s="188"/>
      <c r="S42" s="188"/>
      <c r="T42" s="189"/>
      <c r="U42" s="263">
        <f t="shared" si="2"/>
      </c>
      <c r="W42" s="31"/>
      <c r="X42" s="171" t="s">
        <v>671</v>
      </c>
      <c r="Y42" s="161" t="s">
        <v>279</v>
      </c>
      <c r="Z42" s="38"/>
      <c r="AA42" s="2" t="s">
        <v>161</v>
      </c>
      <c r="AB42" s="80"/>
      <c r="AC42" s="84">
        <v>2.1</v>
      </c>
      <c r="AD42" s="189"/>
      <c r="AE42" s="206"/>
      <c r="AF42" s="189"/>
      <c r="AG42" s="263">
        <f t="shared" si="3"/>
      </c>
      <c r="AH42" s="71"/>
      <c r="AI42" s="171" t="s">
        <v>742</v>
      </c>
      <c r="AJ42" s="161" t="s">
        <v>741</v>
      </c>
      <c r="AK42" s="21" t="s">
        <v>741</v>
      </c>
      <c r="AL42" s="4" t="s">
        <v>362</v>
      </c>
      <c r="AM42" s="95"/>
      <c r="AN42" s="248">
        <v>20.2</v>
      </c>
      <c r="AO42" s="197"/>
      <c r="AP42" s="205"/>
      <c r="AQ42" s="197"/>
      <c r="AR42" s="262">
        <f t="shared" si="31"/>
      </c>
      <c r="AS42" s="71"/>
      <c r="AT42" s="171" t="s">
        <v>800</v>
      </c>
      <c r="AU42" s="161" t="s">
        <v>907</v>
      </c>
      <c r="AV42" s="149"/>
      <c r="AW42" s="153" t="s">
        <v>300</v>
      </c>
      <c r="AX42" s="154">
        <v>0.07</v>
      </c>
      <c r="AY42" s="147">
        <f>IF((AY32+AY33)&gt;0,AY32+AY33,"")</f>
      </c>
      <c r="AZ42" s="147">
        <f>IF((AZ32+AZ33)&gt;0,AZ32+AZ33,"")</f>
      </c>
      <c r="BA42" s="147">
        <f>IF((BA32+BA33)&gt;0,BA32+BA33,"")</f>
      </c>
      <c r="BB42" s="270">
        <f t="shared" si="30"/>
      </c>
      <c r="BC42" s="314"/>
      <c r="BD42" s="288"/>
      <c r="BE42" s="288"/>
      <c r="BF42" s="310" t="s">
        <v>962</v>
      </c>
      <c r="BG42" s="310"/>
      <c r="BH42" s="310"/>
      <c r="BI42" s="310"/>
      <c r="BJ42" s="310"/>
      <c r="BK42" s="310"/>
      <c r="BL42" s="310"/>
      <c r="BM42" s="310"/>
      <c r="BR42" s="71">
        <f t="shared" si="8"/>
        <v>0</v>
      </c>
      <c r="BS42" s="236">
        <f t="shared" si="9"/>
        <v>0</v>
      </c>
      <c r="BT42" s="155">
        <f t="shared" si="10"/>
        <v>0</v>
      </c>
      <c r="BU42" s="71">
        <f t="shared" si="11"/>
        <v>0</v>
      </c>
      <c r="BV42" s="236">
        <f t="shared" si="12"/>
        <v>0</v>
      </c>
      <c r="BW42" s="155">
        <f t="shared" si="13"/>
        <v>0</v>
      </c>
      <c r="BX42" s="71">
        <f t="shared" si="14"/>
        <v>0</v>
      </c>
      <c r="BY42" s="236">
        <f t="shared" si="15"/>
        <v>0</v>
      </c>
      <c r="BZ42" s="155">
        <f t="shared" si="16"/>
        <v>0</v>
      </c>
      <c r="CA42" s="71">
        <f t="shared" si="17"/>
        <v>0</v>
      </c>
      <c r="CB42" s="236">
        <f t="shared" si="18"/>
        <v>0</v>
      </c>
      <c r="CC42" s="155">
        <f t="shared" si="19"/>
        <v>0</v>
      </c>
      <c r="CD42" s="71">
        <f t="shared" si="20"/>
        <v>0</v>
      </c>
      <c r="CE42" s="236">
        <f t="shared" si="21"/>
        <v>0</v>
      </c>
      <c r="CF42" s="155">
        <f t="shared" si="22"/>
        <v>0</v>
      </c>
      <c r="CG42" s="71">
        <f t="shared" si="23"/>
        <v>0</v>
      </c>
      <c r="CH42" s="236">
        <f t="shared" si="24"/>
        <v>0</v>
      </c>
      <c r="CI42" s="155">
        <f t="shared" si="25"/>
        <v>0</v>
      </c>
    </row>
    <row r="43" spans="1:87" ht="10.5" customHeight="1">
      <c r="A43" s="160" t="s">
        <v>542</v>
      </c>
      <c r="B43" s="160" t="s">
        <v>33</v>
      </c>
      <c r="C43" s="63"/>
      <c r="D43" s="2" t="s">
        <v>35</v>
      </c>
      <c r="E43" s="304"/>
      <c r="F43" s="84">
        <v>3.7</v>
      </c>
      <c r="G43" s="188"/>
      <c r="H43" s="188"/>
      <c r="I43" s="189"/>
      <c r="J43" s="263">
        <f t="shared" si="29"/>
      </c>
      <c r="K43" s="53"/>
      <c r="L43" s="161" t="s">
        <v>603</v>
      </c>
      <c r="M43" s="161" t="s">
        <v>92</v>
      </c>
      <c r="N43" s="21"/>
      <c r="O43" s="2" t="s">
        <v>100</v>
      </c>
      <c r="P43" s="304"/>
      <c r="Q43" s="84">
        <v>6.8</v>
      </c>
      <c r="R43" s="188"/>
      <c r="S43" s="188"/>
      <c r="T43" s="189"/>
      <c r="U43" s="263">
        <f t="shared" si="2"/>
      </c>
      <c r="W43" s="31" t="s">
        <v>280</v>
      </c>
      <c r="X43" s="171" t="s">
        <v>672</v>
      </c>
      <c r="Y43" s="161" t="s">
        <v>279</v>
      </c>
      <c r="Z43" s="38"/>
      <c r="AA43" s="2" t="s">
        <v>240</v>
      </c>
      <c r="AB43" s="80"/>
      <c r="AC43" s="84">
        <v>2.4</v>
      </c>
      <c r="AD43" s="189"/>
      <c r="AE43" s="206"/>
      <c r="AF43" s="189"/>
      <c r="AG43" s="263">
        <f t="shared" si="3"/>
      </c>
      <c r="AH43" s="71"/>
      <c r="AI43" s="171" t="s">
        <v>743</v>
      </c>
      <c r="AJ43" s="161" t="s">
        <v>741</v>
      </c>
      <c r="AK43" s="29"/>
      <c r="AL43" s="35" t="s">
        <v>363</v>
      </c>
      <c r="AM43" s="94"/>
      <c r="AN43" s="84">
        <v>25.4</v>
      </c>
      <c r="AO43" s="191"/>
      <c r="AP43" s="207"/>
      <c r="AQ43" s="191"/>
      <c r="AR43" s="263">
        <f t="shared" si="31"/>
      </c>
      <c r="AS43" s="71"/>
      <c r="AT43" s="171" t="s">
        <v>931</v>
      </c>
      <c r="AU43" s="161" t="s">
        <v>301</v>
      </c>
      <c r="AV43" s="8" t="s">
        <v>301</v>
      </c>
      <c r="AW43" s="25" t="s">
        <v>296</v>
      </c>
      <c r="AX43" s="83">
        <v>17.6</v>
      </c>
      <c r="AY43" s="187"/>
      <c r="AZ43" s="212"/>
      <c r="BA43" s="187"/>
      <c r="BB43" s="265">
        <f t="shared" si="30"/>
      </c>
      <c r="BC43" s="314"/>
      <c r="BD43" s="289"/>
      <c r="BE43" s="289"/>
      <c r="BF43" s="311"/>
      <c r="BG43" s="311"/>
      <c r="BH43" s="311"/>
      <c r="BI43" s="311"/>
      <c r="BJ43" s="311"/>
      <c r="BK43" s="311"/>
      <c r="BL43" s="311"/>
      <c r="BM43" s="311"/>
      <c r="BR43" s="71">
        <f t="shared" si="8"/>
        <v>0</v>
      </c>
      <c r="BS43" s="236">
        <f t="shared" si="9"/>
        <v>0</v>
      </c>
      <c r="BT43" s="155">
        <f t="shared" si="10"/>
        <v>0</v>
      </c>
      <c r="BU43" s="71">
        <f t="shared" si="11"/>
        <v>0</v>
      </c>
      <c r="BV43" s="236">
        <f t="shared" si="12"/>
        <v>0</v>
      </c>
      <c r="BW43" s="155">
        <f t="shared" si="13"/>
        <v>0</v>
      </c>
      <c r="BX43" s="71">
        <f t="shared" si="14"/>
        <v>0</v>
      </c>
      <c r="BY43" s="236">
        <f t="shared" si="15"/>
        <v>0</v>
      </c>
      <c r="BZ43" s="155">
        <f t="shared" si="16"/>
        <v>0</v>
      </c>
      <c r="CA43" s="71">
        <f t="shared" si="17"/>
        <v>0</v>
      </c>
      <c r="CB43" s="236">
        <f t="shared" si="18"/>
        <v>0</v>
      </c>
      <c r="CC43" s="155">
        <f t="shared" si="19"/>
        <v>0</v>
      </c>
      <c r="CD43" s="71">
        <f t="shared" si="20"/>
        <v>0</v>
      </c>
      <c r="CE43" s="236">
        <f t="shared" si="21"/>
        <v>0</v>
      </c>
      <c r="CF43" s="155">
        <f t="shared" si="22"/>
        <v>0</v>
      </c>
      <c r="CG43" s="71">
        <f t="shared" si="23"/>
        <v>0</v>
      </c>
      <c r="CH43" s="236">
        <f t="shared" si="24"/>
        <v>0</v>
      </c>
      <c r="CI43" s="155">
        <f t="shared" si="25"/>
        <v>0</v>
      </c>
    </row>
    <row r="44" spans="1:87" ht="10.5" customHeight="1">
      <c r="A44" s="161" t="s">
        <v>543</v>
      </c>
      <c r="B44" s="160" t="s">
        <v>33</v>
      </c>
      <c r="C44" s="21"/>
      <c r="D44" s="2" t="s">
        <v>36</v>
      </c>
      <c r="E44" s="304"/>
      <c r="F44" s="84">
        <v>3.3</v>
      </c>
      <c r="G44" s="188"/>
      <c r="H44" s="188"/>
      <c r="I44" s="189"/>
      <c r="J44" s="263">
        <f t="shared" si="29"/>
      </c>
      <c r="K44" s="53"/>
      <c r="L44" s="161" t="s">
        <v>604</v>
      </c>
      <c r="M44" s="161" t="s">
        <v>92</v>
      </c>
      <c r="N44" s="21"/>
      <c r="O44" s="2" t="s">
        <v>101</v>
      </c>
      <c r="P44" s="304"/>
      <c r="Q44" s="84">
        <v>5.5</v>
      </c>
      <c r="R44" s="188"/>
      <c r="S44" s="188"/>
      <c r="T44" s="189"/>
      <c r="U44" s="263">
        <f t="shared" si="2"/>
      </c>
      <c r="W44" s="31"/>
      <c r="X44" s="171" t="s">
        <v>673</v>
      </c>
      <c r="Y44" s="161" t="s">
        <v>279</v>
      </c>
      <c r="Z44" s="38"/>
      <c r="AA44" s="2" t="s">
        <v>162</v>
      </c>
      <c r="AB44" s="80"/>
      <c r="AC44" s="84">
        <v>2.9</v>
      </c>
      <c r="AD44" s="189"/>
      <c r="AE44" s="206"/>
      <c r="AF44" s="189"/>
      <c r="AG44" s="263">
        <f t="shared" si="3"/>
      </c>
      <c r="AH44" s="71"/>
      <c r="AI44" s="171" t="s">
        <v>744</v>
      </c>
      <c r="AJ44" s="161" t="s">
        <v>323</v>
      </c>
      <c r="AK44" s="8" t="s">
        <v>323</v>
      </c>
      <c r="AL44" s="4" t="s">
        <v>324</v>
      </c>
      <c r="AM44" s="95"/>
      <c r="AN44" s="86">
        <v>12.8</v>
      </c>
      <c r="AO44" s="197"/>
      <c r="AP44" s="205"/>
      <c r="AQ44" s="197"/>
      <c r="AR44" s="262">
        <f t="shared" si="31"/>
      </c>
      <c r="AS44" s="71"/>
      <c r="AT44" s="171" t="s">
        <v>932</v>
      </c>
      <c r="AU44" s="161" t="s">
        <v>301</v>
      </c>
      <c r="AV44" s="21"/>
      <c r="AW44" s="35" t="s">
        <v>297</v>
      </c>
      <c r="AX44" s="84">
        <v>11.7</v>
      </c>
      <c r="AY44" s="189"/>
      <c r="AZ44" s="206"/>
      <c r="BA44" s="189"/>
      <c r="BB44" s="263">
        <f t="shared" si="30"/>
      </c>
      <c r="BC44" s="314"/>
      <c r="BD44" s="279" t="s">
        <v>945</v>
      </c>
      <c r="BE44" s="279" t="s">
        <v>947</v>
      </c>
      <c r="BF44" s="280" t="s">
        <v>947</v>
      </c>
      <c r="BG44" s="293" t="s">
        <v>948</v>
      </c>
      <c r="BH44" s="294"/>
      <c r="BI44" s="295">
        <v>20.5</v>
      </c>
      <c r="BJ44" s="197"/>
      <c r="BK44" s="205"/>
      <c r="BL44" s="197"/>
      <c r="BM44" s="296">
        <f aca="true" t="shared" si="32" ref="BM44:BM77">IF(SUM(BJ44:BL44)=0,"",SUM(BJ44:BL44)*BI44)</f>
      </c>
      <c r="BR44" s="71">
        <f t="shared" si="8"/>
        <v>0</v>
      </c>
      <c r="BS44" s="236">
        <f t="shared" si="9"/>
        <v>0</v>
      </c>
      <c r="BT44" s="155">
        <f t="shared" si="10"/>
        <v>0</v>
      </c>
      <c r="BU44" s="71">
        <f t="shared" si="11"/>
        <v>0</v>
      </c>
      <c r="BV44" s="236">
        <f t="shared" si="12"/>
        <v>0</v>
      </c>
      <c r="BW44" s="155">
        <f t="shared" si="13"/>
        <v>0</v>
      </c>
      <c r="BX44" s="71">
        <f t="shared" si="14"/>
        <v>0</v>
      </c>
      <c r="BY44" s="236">
        <f t="shared" si="15"/>
        <v>0</v>
      </c>
      <c r="BZ44" s="155">
        <f t="shared" si="16"/>
        <v>0</v>
      </c>
      <c r="CA44" s="71">
        <f t="shared" si="17"/>
        <v>0</v>
      </c>
      <c r="CB44" s="236">
        <f t="shared" si="18"/>
        <v>0</v>
      </c>
      <c r="CC44" s="155">
        <f t="shared" si="19"/>
        <v>0</v>
      </c>
      <c r="CD44" s="71">
        <f t="shared" si="20"/>
        <v>0</v>
      </c>
      <c r="CE44" s="236">
        <f t="shared" si="21"/>
        <v>0</v>
      </c>
      <c r="CF44" s="155">
        <f t="shared" si="22"/>
        <v>0</v>
      </c>
      <c r="CG44" s="71">
        <f t="shared" si="23"/>
        <v>0</v>
      </c>
      <c r="CH44" s="236">
        <f t="shared" si="24"/>
        <v>0</v>
      </c>
      <c r="CI44" s="155">
        <f t="shared" si="25"/>
        <v>0</v>
      </c>
    </row>
    <row r="45" spans="1:87" ht="10.5" customHeight="1">
      <c r="A45" s="161" t="s">
        <v>544</v>
      </c>
      <c r="B45" s="160" t="s">
        <v>33</v>
      </c>
      <c r="C45" s="21"/>
      <c r="D45" s="2" t="s">
        <v>37</v>
      </c>
      <c r="E45" s="304"/>
      <c r="F45" s="84">
        <v>2.9</v>
      </c>
      <c r="G45" s="188"/>
      <c r="H45" s="188"/>
      <c r="I45" s="189"/>
      <c r="J45" s="263">
        <f t="shared" si="29"/>
      </c>
      <c r="K45" s="53"/>
      <c r="L45" s="161" t="s">
        <v>605</v>
      </c>
      <c r="M45" s="161" t="s">
        <v>92</v>
      </c>
      <c r="N45" s="21"/>
      <c r="O45" s="2" t="s">
        <v>102</v>
      </c>
      <c r="P45" s="304"/>
      <c r="Q45" s="84">
        <v>4.9</v>
      </c>
      <c r="R45" s="188"/>
      <c r="S45" s="188"/>
      <c r="T45" s="189"/>
      <c r="U45" s="263">
        <f t="shared" si="2"/>
      </c>
      <c r="W45" s="31" t="s">
        <v>281</v>
      </c>
      <c r="X45" s="171" t="s">
        <v>674</v>
      </c>
      <c r="Y45" s="161" t="s">
        <v>279</v>
      </c>
      <c r="Z45" s="38"/>
      <c r="AA45" s="2" t="s">
        <v>163</v>
      </c>
      <c r="AB45" s="80"/>
      <c r="AC45" s="84">
        <v>3.8</v>
      </c>
      <c r="AD45" s="189"/>
      <c r="AE45" s="206"/>
      <c r="AF45" s="189"/>
      <c r="AG45" s="263">
        <f t="shared" si="3"/>
      </c>
      <c r="AH45" s="71"/>
      <c r="AI45" s="171" t="s">
        <v>745</v>
      </c>
      <c r="AJ45" s="161" t="s">
        <v>323</v>
      </c>
      <c r="AK45" s="21"/>
      <c r="AL45" s="2" t="s">
        <v>325</v>
      </c>
      <c r="AM45" s="80"/>
      <c r="AN45" s="84">
        <v>10.8</v>
      </c>
      <c r="AO45" s="189"/>
      <c r="AP45" s="206"/>
      <c r="AQ45" s="189"/>
      <c r="AR45" s="263">
        <f t="shared" si="31"/>
      </c>
      <c r="AS45" s="71"/>
      <c r="AT45" s="171" t="s">
        <v>801</v>
      </c>
      <c r="AU45" s="161" t="s">
        <v>524</v>
      </c>
      <c r="AV45" s="23" t="s">
        <v>387</v>
      </c>
      <c r="AW45" s="2" t="s">
        <v>296</v>
      </c>
      <c r="AX45" s="84">
        <v>76</v>
      </c>
      <c r="AY45" s="189"/>
      <c r="AZ45" s="206"/>
      <c r="BA45" s="189"/>
      <c r="BB45" s="263">
        <f t="shared" si="30"/>
      </c>
      <c r="BC45" s="315"/>
      <c r="BD45" s="279" t="s">
        <v>946</v>
      </c>
      <c r="BE45" s="279" t="s">
        <v>947</v>
      </c>
      <c r="BF45" s="284"/>
      <c r="BG45" s="281" t="s">
        <v>949</v>
      </c>
      <c r="BH45" s="282"/>
      <c r="BI45" s="283">
        <v>23</v>
      </c>
      <c r="BJ45" s="189"/>
      <c r="BK45" s="206"/>
      <c r="BL45" s="189"/>
      <c r="BM45" s="297">
        <f t="shared" si="32"/>
      </c>
      <c r="BR45" s="71">
        <f t="shared" si="8"/>
        <v>0</v>
      </c>
      <c r="BS45" s="236">
        <f t="shared" si="9"/>
        <v>0</v>
      </c>
      <c r="BT45" s="155">
        <f t="shared" si="10"/>
        <v>0</v>
      </c>
      <c r="BU45" s="71">
        <f t="shared" si="11"/>
        <v>0</v>
      </c>
      <c r="BV45" s="236">
        <f t="shared" si="12"/>
        <v>0</v>
      </c>
      <c r="BW45" s="155">
        <f t="shared" si="13"/>
        <v>0</v>
      </c>
      <c r="BX45" s="71">
        <f t="shared" si="14"/>
        <v>0</v>
      </c>
      <c r="BY45" s="236">
        <f t="shared" si="15"/>
        <v>0</v>
      </c>
      <c r="BZ45" s="155">
        <f t="shared" si="16"/>
        <v>0</v>
      </c>
      <c r="CA45" s="71">
        <f t="shared" si="17"/>
        <v>0</v>
      </c>
      <c r="CB45" s="236">
        <f t="shared" si="18"/>
        <v>0</v>
      </c>
      <c r="CC45" s="155">
        <f t="shared" si="19"/>
        <v>0</v>
      </c>
      <c r="CD45" s="71">
        <f t="shared" si="20"/>
        <v>0</v>
      </c>
      <c r="CE45" s="236">
        <f t="shared" si="21"/>
        <v>0</v>
      </c>
      <c r="CF45" s="155">
        <f t="shared" si="22"/>
        <v>0</v>
      </c>
      <c r="CG45" s="71">
        <f t="shared" si="23"/>
        <v>0</v>
      </c>
      <c r="CH45" s="236">
        <f t="shared" si="24"/>
        <v>0</v>
      </c>
      <c r="CI45" s="155">
        <f t="shared" si="25"/>
        <v>0</v>
      </c>
    </row>
    <row r="46" spans="1:87" ht="10.5" customHeight="1" thickBot="1">
      <c r="A46" s="161" t="s">
        <v>545</v>
      </c>
      <c r="B46" s="160" t="s">
        <v>33</v>
      </c>
      <c r="C46" s="22"/>
      <c r="D46" s="2" t="s">
        <v>203</v>
      </c>
      <c r="E46" s="304"/>
      <c r="F46" s="84">
        <v>2.6</v>
      </c>
      <c r="G46" s="188"/>
      <c r="H46" s="188"/>
      <c r="I46" s="189"/>
      <c r="J46" s="263">
        <f t="shared" si="29"/>
      </c>
      <c r="K46" s="53"/>
      <c r="L46" s="161" t="s">
        <v>606</v>
      </c>
      <c r="M46" s="161" t="s">
        <v>92</v>
      </c>
      <c r="N46" s="21"/>
      <c r="O46" s="2" t="s">
        <v>103</v>
      </c>
      <c r="P46" s="304"/>
      <c r="Q46" s="84">
        <v>4.1</v>
      </c>
      <c r="R46" s="188"/>
      <c r="S46" s="188"/>
      <c r="T46" s="189"/>
      <c r="U46" s="263">
        <f t="shared" si="2"/>
      </c>
      <c r="W46" s="31"/>
      <c r="X46" s="171" t="s">
        <v>675</v>
      </c>
      <c r="Y46" s="161" t="s">
        <v>279</v>
      </c>
      <c r="Z46" s="38"/>
      <c r="AA46" s="2" t="s">
        <v>241</v>
      </c>
      <c r="AB46" s="80"/>
      <c r="AC46" s="84">
        <v>5.1</v>
      </c>
      <c r="AD46" s="189"/>
      <c r="AE46" s="206"/>
      <c r="AF46" s="189"/>
      <c r="AG46" s="263">
        <f t="shared" si="3"/>
      </c>
      <c r="AH46" s="71"/>
      <c r="AI46" s="171" t="s">
        <v>746</v>
      </c>
      <c r="AJ46" s="161" t="s">
        <v>323</v>
      </c>
      <c r="AK46" s="21"/>
      <c r="AL46" s="2" t="s">
        <v>326</v>
      </c>
      <c r="AM46" s="80"/>
      <c r="AN46" s="84">
        <v>8.9</v>
      </c>
      <c r="AO46" s="189"/>
      <c r="AP46" s="206"/>
      <c r="AQ46" s="189"/>
      <c r="AR46" s="263">
        <f t="shared" si="31"/>
      </c>
      <c r="AS46" s="71"/>
      <c r="AT46" s="171" t="s">
        <v>802</v>
      </c>
      <c r="AU46" s="161" t="s">
        <v>524</v>
      </c>
      <c r="AV46" s="22"/>
      <c r="AW46" s="35" t="s">
        <v>297</v>
      </c>
      <c r="AX46" s="85">
        <v>60</v>
      </c>
      <c r="AY46" s="191"/>
      <c r="AZ46" s="207"/>
      <c r="BA46" s="191"/>
      <c r="BB46" s="266">
        <f t="shared" si="30"/>
      </c>
      <c r="BC46" s="39"/>
      <c r="BD46" s="279" t="s">
        <v>951</v>
      </c>
      <c r="BE46" s="279" t="s">
        <v>950</v>
      </c>
      <c r="BF46" s="285" t="s">
        <v>950</v>
      </c>
      <c r="BG46" s="286" t="s">
        <v>954</v>
      </c>
      <c r="BH46" s="218"/>
      <c r="BI46" s="283">
        <v>9</v>
      </c>
      <c r="BJ46" s="189"/>
      <c r="BK46" s="206"/>
      <c r="BL46" s="189"/>
      <c r="BM46" s="297">
        <f t="shared" si="32"/>
      </c>
      <c r="BR46" s="71">
        <f t="shared" si="8"/>
        <v>0</v>
      </c>
      <c r="BS46" s="236">
        <f t="shared" si="9"/>
        <v>0</v>
      </c>
      <c r="BT46" s="155">
        <f t="shared" si="10"/>
        <v>0</v>
      </c>
      <c r="BU46" s="71">
        <f t="shared" si="11"/>
        <v>0</v>
      </c>
      <c r="BV46" s="236">
        <f t="shared" si="12"/>
        <v>0</v>
      </c>
      <c r="BW46" s="155">
        <f t="shared" si="13"/>
        <v>0</v>
      </c>
      <c r="BX46" s="71">
        <f t="shared" si="14"/>
        <v>0</v>
      </c>
      <c r="BY46" s="236">
        <f t="shared" si="15"/>
        <v>0</v>
      </c>
      <c r="BZ46" s="155">
        <f t="shared" si="16"/>
        <v>0</v>
      </c>
      <c r="CA46" s="71">
        <f t="shared" si="17"/>
        <v>0</v>
      </c>
      <c r="CB46" s="236">
        <f t="shared" si="18"/>
        <v>0</v>
      </c>
      <c r="CC46" s="155">
        <f t="shared" si="19"/>
        <v>0</v>
      </c>
      <c r="CD46" s="71">
        <f t="shared" si="20"/>
        <v>0</v>
      </c>
      <c r="CE46" s="236">
        <f t="shared" si="21"/>
        <v>0</v>
      </c>
      <c r="CF46" s="155">
        <f t="shared" si="22"/>
        <v>0</v>
      </c>
      <c r="CG46" s="71">
        <f t="shared" si="23"/>
        <v>0</v>
      </c>
      <c r="CH46" s="236">
        <f t="shared" si="24"/>
        <v>0</v>
      </c>
      <c r="CI46" s="155">
        <f t="shared" si="25"/>
        <v>0</v>
      </c>
    </row>
    <row r="47" spans="1:87" ht="10.5" customHeight="1" thickBot="1">
      <c r="A47" s="161" t="s">
        <v>546</v>
      </c>
      <c r="B47" s="160" t="s">
        <v>33</v>
      </c>
      <c r="C47" s="112" t="s">
        <v>129</v>
      </c>
      <c r="D47" s="100" t="s">
        <v>38</v>
      </c>
      <c r="E47" s="304"/>
      <c r="F47" s="84">
        <v>3.6</v>
      </c>
      <c r="G47" s="188"/>
      <c r="H47" s="188"/>
      <c r="I47" s="189"/>
      <c r="J47" s="263">
        <f t="shared" si="29"/>
      </c>
      <c r="K47" s="53"/>
      <c r="L47" s="161" t="s">
        <v>607</v>
      </c>
      <c r="M47" s="161" t="s">
        <v>92</v>
      </c>
      <c r="N47" s="21"/>
      <c r="O47" s="2" t="s">
        <v>104</v>
      </c>
      <c r="P47" s="304"/>
      <c r="Q47" s="84">
        <v>3.3</v>
      </c>
      <c r="R47" s="188"/>
      <c r="S47" s="188"/>
      <c r="T47" s="189"/>
      <c r="U47" s="263">
        <f t="shared" si="2"/>
      </c>
      <c r="W47" s="31" t="s">
        <v>282</v>
      </c>
      <c r="X47" s="171" t="s">
        <v>676</v>
      </c>
      <c r="Y47" s="161" t="s">
        <v>198</v>
      </c>
      <c r="Z47" s="34" t="s">
        <v>198</v>
      </c>
      <c r="AA47" s="27" t="s">
        <v>242</v>
      </c>
      <c r="AB47" s="33"/>
      <c r="AC47" s="241">
        <v>1.2</v>
      </c>
      <c r="AD47" s="199"/>
      <c r="AE47" s="208"/>
      <c r="AF47" s="199"/>
      <c r="AG47" s="275">
        <f t="shared" si="3"/>
      </c>
      <c r="AH47" s="53"/>
      <c r="AI47" s="161" t="s">
        <v>747</v>
      </c>
      <c r="AJ47" s="161" t="s">
        <v>323</v>
      </c>
      <c r="AK47" s="21"/>
      <c r="AL47" s="2" t="s">
        <v>327</v>
      </c>
      <c r="AM47" s="80"/>
      <c r="AN47" s="84">
        <v>7</v>
      </c>
      <c r="AO47" s="189"/>
      <c r="AP47" s="206"/>
      <c r="AQ47" s="189"/>
      <c r="AR47" s="263">
        <f t="shared" si="31"/>
      </c>
      <c r="AS47" s="39"/>
      <c r="AT47" s="171" t="s">
        <v>803</v>
      </c>
      <c r="AU47" s="161" t="s">
        <v>523</v>
      </c>
      <c r="AV47" s="79" t="s">
        <v>386</v>
      </c>
      <c r="AW47" s="139" t="s">
        <v>302</v>
      </c>
      <c r="AX47" s="156">
        <v>0.25</v>
      </c>
      <c r="AY47" s="239">
        <f>IF((AY43+AY44)&gt;0,((AY43*6)+(AY44*4)),"")</f>
      </c>
      <c r="AZ47" s="239">
        <f>IF((AZ43+AZ44)&gt;0,((AZ43*6)+(AZ44*4)),"")</f>
      </c>
      <c r="BA47" s="239">
        <f>IF((BA43+BA44)&gt;0,((BA43*6)+(BA44*4)),"")</f>
      </c>
      <c r="BB47" s="271">
        <f t="shared" si="30"/>
      </c>
      <c r="BC47" s="39"/>
      <c r="BD47" s="279" t="s">
        <v>952</v>
      </c>
      <c r="BE47" s="279" t="s">
        <v>950</v>
      </c>
      <c r="BF47" s="287"/>
      <c r="BG47" s="286" t="s">
        <v>955</v>
      </c>
      <c r="BH47" s="218"/>
      <c r="BI47" s="283">
        <v>12.5</v>
      </c>
      <c r="BJ47" s="189"/>
      <c r="BK47" s="206"/>
      <c r="BL47" s="189"/>
      <c r="BM47" s="297">
        <f t="shared" si="32"/>
      </c>
      <c r="BR47" s="71">
        <f t="shared" si="8"/>
        <v>0</v>
      </c>
      <c r="BS47" s="236">
        <f t="shared" si="9"/>
        <v>0</v>
      </c>
      <c r="BT47" s="155">
        <f t="shared" si="10"/>
        <v>0</v>
      </c>
      <c r="BU47" s="71">
        <f t="shared" si="11"/>
        <v>0</v>
      </c>
      <c r="BV47" s="236">
        <f t="shared" si="12"/>
        <v>0</v>
      </c>
      <c r="BW47" s="155">
        <f t="shared" si="13"/>
        <v>0</v>
      </c>
      <c r="BX47" s="71">
        <f t="shared" si="14"/>
        <v>0</v>
      </c>
      <c r="BY47" s="236">
        <f t="shared" si="15"/>
        <v>0</v>
      </c>
      <c r="BZ47" s="155">
        <f t="shared" si="16"/>
        <v>0</v>
      </c>
      <c r="CA47" s="71">
        <f t="shared" si="17"/>
        <v>0</v>
      </c>
      <c r="CB47" s="236">
        <f t="shared" si="18"/>
        <v>0</v>
      </c>
      <c r="CC47" s="155">
        <f t="shared" si="19"/>
        <v>0</v>
      </c>
      <c r="CD47" s="71">
        <f t="shared" si="20"/>
        <v>0</v>
      </c>
      <c r="CE47" s="236">
        <f t="shared" si="21"/>
        <v>0</v>
      </c>
      <c r="CF47" s="155">
        <f t="shared" si="22"/>
        <v>0</v>
      </c>
      <c r="CG47" s="71">
        <f t="shared" si="23"/>
        <v>0</v>
      </c>
      <c r="CH47" s="236">
        <f t="shared" si="24"/>
        <v>0</v>
      </c>
      <c r="CI47" s="155">
        <f t="shared" si="25"/>
        <v>0</v>
      </c>
    </row>
    <row r="48" spans="1:87" ht="10.5" customHeight="1">
      <c r="A48" s="161" t="s">
        <v>547</v>
      </c>
      <c r="B48" s="160" t="s">
        <v>33</v>
      </c>
      <c r="C48" s="113"/>
      <c r="D48" s="100" t="s">
        <v>39</v>
      </c>
      <c r="E48" s="304"/>
      <c r="F48" s="84">
        <v>3.3</v>
      </c>
      <c r="G48" s="188"/>
      <c r="H48" s="188"/>
      <c r="I48" s="189"/>
      <c r="J48" s="263">
        <f t="shared" si="29"/>
      </c>
      <c r="K48" s="53"/>
      <c r="L48" s="161" t="s">
        <v>608</v>
      </c>
      <c r="M48" s="161" t="s">
        <v>92</v>
      </c>
      <c r="N48" s="21"/>
      <c r="O48" s="2" t="s">
        <v>105</v>
      </c>
      <c r="P48" s="304"/>
      <c r="Q48" s="84">
        <v>2.7</v>
      </c>
      <c r="R48" s="188"/>
      <c r="S48" s="188"/>
      <c r="T48" s="189"/>
      <c r="U48" s="263">
        <f t="shared" si="2"/>
      </c>
      <c r="W48" s="31"/>
      <c r="X48" s="171" t="s">
        <v>677</v>
      </c>
      <c r="Y48" s="161" t="s">
        <v>165</v>
      </c>
      <c r="Z48" s="11" t="s">
        <v>165</v>
      </c>
      <c r="AA48" s="57" t="s">
        <v>243</v>
      </c>
      <c r="AB48" s="97"/>
      <c r="AC48" s="241">
        <v>9.1</v>
      </c>
      <c r="AD48" s="197"/>
      <c r="AE48" s="205"/>
      <c r="AF48" s="197"/>
      <c r="AG48" s="262">
        <f t="shared" si="3"/>
      </c>
      <c r="AH48" s="53"/>
      <c r="AI48" s="161" t="s">
        <v>748</v>
      </c>
      <c r="AJ48" s="161" t="s">
        <v>323</v>
      </c>
      <c r="AK48" s="21"/>
      <c r="AL48" s="2" t="s">
        <v>328</v>
      </c>
      <c r="AM48" s="80"/>
      <c r="AN48" s="84">
        <v>5.1</v>
      </c>
      <c r="AO48" s="189"/>
      <c r="AP48" s="206"/>
      <c r="AQ48" s="189"/>
      <c r="AR48" s="263">
        <f t="shared" si="31"/>
      </c>
      <c r="AS48" s="39"/>
      <c r="AT48" s="171" t="s">
        <v>804</v>
      </c>
      <c r="AU48" s="161" t="s">
        <v>908</v>
      </c>
      <c r="AV48" s="8" t="s">
        <v>293</v>
      </c>
      <c r="AW48" s="25" t="s">
        <v>501</v>
      </c>
      <c r="AX48" s="83">
        <v>15.1</v>
      </c>
      <c r="AY48" s="187"/>
      <c r="AZ48" s="212"/>
      <c r="BA48" s="187"/>
      <c r="BB48" s="265">
        <f t="shared" si="30"/>
      </c>
      <c r="BC48" s="71"/>
      <c r="BD48" s="279" t="s">
        <v>953</v>
      </c>
      <c r="BE48" s="279" t="s">
        <v>950</v>
      </c>
      <c r="BF48" s="284"/>
      <c r="BG48" s="286" t="s">
        <v>956</v>
      </c>
      <c r="BH48" s="218"/>
      <c r="BI48" s="283">
        <v>16</v>
      </c>
      <c r="BJ48" s="189"/>
      <c r="BK48" s="206"/>
      <c r="BL48" s="189"/>
      <c r="BM48" s="297">
        <f t="shared" si="32"/>
      </c>
      <c r="BR48" s="71">
        <f t="shared" si="8"/>
        <v>0</v>
      </c>
      <c r="BS48" s="236">
        <f t="shared" si="9"/>
        <v>0</v>
      </c>
      <c r="BT48" s="155">
        <f t="shared" si="10"/>
        <v>0</v>
      </c>
      <c r="BU48" s="71">
        <f t="shared" si="11"/>
        <v>0</v>
      </c>
      <c r="BV48" s="236">
        <f t="shared" si="12"/>
        <v>0</v>
      </c>
      <c r="BW48" s="155">
        <f t="shared" si="13"/>
        <v>0</v>
      </c>
      <c r="BX48" s="71">
        <f t="shared" si="14"/>
        <v>0</v>
      </c>
      <c r="BY48" s="236">
        <f t="shared" si="15"/>
        <v>0</v>
      </c>
      <c r="BZ48" s="155">
        <f t="shared" si="16"/>
        <v>0</v>
      </c>
      <c r="CA48" s="71">
        <f t="shared" si="17"/>
        <v>0</v>
      </c>
      <c r="CB48" s="236">
        <f t="shared" si="18"/>
        <v>0</v>
      </c>
      <c r="CC48" s="155">
        <f t="shared" si="19"/>
        <v>0</v>
      </c>
      <c r="CD48" s="71">
        <f t="shared" si="20"/>
        <v>0</v>
      </c>
      <c r="CE48" s="236">
        <f t="shared" si="21"/>
        <v>0</v>
      </c>
      <c r="CF48" s="155">
        <f t="shared" si="22"/>
        <v>0</v>
      </c>
      <c r="CG48" s="71">
        <f t="shared" si="23"/>
        <v>0</v>
      </c>
      <c r="CH48" s="236">
        <f t="shared" si="24"/>
        <v>0</v>
      </c>
      <c r="CI48" s="155">
        <f t="shared" si="25"/>
        <v>0</v>
      </c>
    </row>
    <row r="49" spans="1:87" ht="10.5" customHeight="1">
      <c r="A49" s="161" t="s">
        <v>548</v>
      </c>
      <c r="B49" s="160" t="s">
        <v>33</v>
      </c>
      <c r="C49" s="113"/>
      <c r="D49" s="100" t="s">
        <v>40</v>
      </c>
      <c r="E49" s="304"/>
      <c r="F49" s="84">
        <v>2.8</v>
      </c>
      <c r="G49" s="188"/>
      <c r="H49" s="188"/>
      <c r="I49" s="189"/>
      <c r="J49" s="263">
        <f t="shared" si="29"/>
      </c>
      <c r="K49" s="53"/>
      <c r="L49" s="161" t="s">
        <v>609</v>
      </c>
      <c r="M49" s="161" t="s">
        <v>92</v>
      </c>
      <c r="N49" s="21"/>
      <c r="O49" s="2" t="s">
        <v>106</v>
      </c>
      <c r="P49" s="304"/>
      <c r="Q49" s="84">
        <v>2.5</v>
      </c>
      <c r="R49" s="188"/>
      <c r="S49" s="188"/>
      <c r="T49" s="189"/>
      <c r="U49" s="263">
        <f t="shared" si="2"/>
      </c>
      <c r="W49" s="31" t="s">
        <v>283</v>
      </c>
      <c r="X49" s="171" t="s">
        <v>678</v>
      </c>
      <c r="Y49" s="172" t="s">
        <v>248</v>
      </c>
      <c r="Z49" s="164" t="s">
        <v>248</v>
      </c>
      <c r="AA49" s="9"/>
      <c r="AB49" s="10"/>
      <c r="AC49" s="243">
        <v>3</v>
      </c>
      <c r="AD49" s="203"/>
      <c r="AE49" s="209"/>
      <c r="AF49" s="203"/>
      <c r="AG49" s="267">
        <f t="shared" si="3"/>
      </c>
      <c r="AH49" s="53"/>
      <c r="AI49" s="161" t="s">
        <v>749</v>
      </c>
      <c r="AJ49" s="161" t="s">
        <v>323</v>
      </c>
      <c r="AK49" s="21"/>
      <c r="AL49" s="2" t="s">
        <v>329</v>
      </c>
      <c r="AM49" s="80"/>
      <c r="AN49" s="84">
        <v>12.8</v>
      </c>
      <c r="AO49" s="189"/>
      <c r="AP49" s="206"/>
      <c r="AQ49" s="189"/>
      <c r="AR49" s="263">
        <f t="shared" si="31"/>
      </c>
      <c r="AS49" s="39"/>
      <c r="AT49" s="171" t="s">
        <v>805</v>
      </c>
      <c r="AU49" s="161" t="s">
        <v>908</v>
      </c>
      <c r="AV49" s="21"/>
      <c r="AW49" s="2" t="s">
        <v>294</v>
      </c>
      <c r="AX49" s="84">
        <v>21.7</v>
      </c>
      <c r="AY49" s="189"/>
      <c r="AZ49" s="206"/>
      <c r="BA49" s="189"/>
      <c r="BB49" s="263">
        <f t="shared" si="30"/>
      </c>
      <c r="BC49" s="71"/>
      <c r="BD49" s="279" t="s">
        <v>958</v>
      </c>
      <c r="BE49" s="279" t="s">
        <v>957</v>
      </c>
      <c r="BF49" s="285" t="s">
        <v>957</v>
      </c>
      <c r="BG49" s="286" t="s">
        <v>966</v>
      </c>
      <c r="BH49" s="218"/>
      <c r="BI49" s="283">
        <v>4.3</v>
      </c>
      <c r="BJ49" s="189"/>
      <c r="BK49" s="206"/>
      <c r="BL49" s="189"/>
      <c r="BM49" s="297">
        <f t="shared" si="32"/>
      </c>
      <c r="BR49" s="71">
        <f t="shared" si="8"/>
        <v>0</v>
      </c>
      <c r="BS49" s="236">
        <f t="shared" si="9"/>
        <v>0</v>
      </c>
      <c r="BT49" s="155">
        <f t="shared" si="10"/>
        <v>0</v>
      </c>
      <c r="BU49" s="71">
        <f t="shared" si="11"/>
        <v>0</v>
      </c>
      <c r="BV49" s="236">
        <f t="shared" si="12"/>
        <v>0</v>
      </c>
      <c r="BW49" s="155">
        <f t="shared" si="13"/>
        <v>0</v>
      </c>
      <c r="BX49" s="71">
        <f t="shared" si="14"/>
        <v>0</v>
      </c>
      <c r="BY49" s="236">
        <f t="shared" si="15"/>
        <v>0</v>
      </c>
      <c r="BZ49" s="155">
        <f t="shared" si="16"/>
        <v>0</v>
      </c>
      <c r="CA49" s="71">
        <f t="shared" si="17"/>
        <v>0</v>
      </c>
      <c r="CB49" s="236">
        <f t="shared" si="18"/>
        <v>0</v>
      </c>
      <c r="CC49" s="155">
        <f t="shared" si="19"/>
        <v>0</v>
      </c>
      <c r="CD49" s="71">
        <f t="shared" si="20"/>
        <v>0</v>
      </c>
      <c r="CE49" s="236">
        <f t="shared" si="21"/>
        <v>0</v>
      </c>
      <c r="CF49" s="155">
        <f t="shared" si="22"/>
        <v>0</v>
      </c>
      <c r="CG49" s="71">
        <f t="shared" si="23"/>
        <v>0</v>
      </c>
      <c r="CH49" s="236">
        <f t="shared" si="24"/>
        <v>0</v>
      </c>
      <c r="CI49" s="155">
        <f t="shared" si="25"/>
        <v>0</v>
      </c>
    </row>
    <row r="50" spans="1:87" ht="10.5" customHeight="1">
      <c r="A50" s="161" t="s">
        <v>549</v>
      </c>
      <c r="B50" s="160" t="s">
        <v>33</v>
      </c>
      <c r="C50" s="113"/>
      <c r="D50" s="100" t="s">
        <v>41</v>
      </c>
      <c r="E50" s="304"/>
      <c r="F50" s="84">
        <v>2.4</v>
      </c>
      <c r="G50" s="188"/>
      <c r="H50" s="188"/>
      <c r="I50" s="189"/>
      <c r="J50" s="263">
        <f t="shared" si="29"/>
      </c>
      <c r="K50" s="53"/>
      <c r="L50" s="161" t="s">
        <v>610</v>
      </c>
      <c r="M50" s="161" t="s">
        <v>92</v>
      </c>
      <c r="N50" s="21"/>
      <c r="O50" s="35" t="s">
        <v>107</v>
      </c>
      <c r="P50" s="304"/>
      <c r="Q50" s="85">
        <v>1.6</v>
      </c>
      <c r="R50" s="190"/>
      <c r="S50" s="190"/>
      <c r="T50" s="191"/>
      <c r="U50" s="266">
        <f t="shared" si="2"/>
      </c>
      <c r="W50" s="31"/>
      <c r="X50" s="171" t="s">
        <v>679</v>
      </c>
      <c r="Y50" s="172" t="s">
        <v>249</v>
      </c>
      <c r="Z50" s="165" t="s">
        <v>249</v>
      </c>
      <c r="AA50" s="2"/>
      <c r="AB50" s="80"/>
      <c r="AC50" s="84">
        <v>2</v>
      </c>
      <c r="AD50" s="189"/>
      <c r="AE50" s="206"/>
      <c r="AF50" s="189"/>
      <c r="AG50" s="263">
        <f t="shared" si="3"/>
      </c>
      <c r="AH50" s="53"/>
      <c r="AI50" s="160" t="s">
        <v>936</v>
      </c>
      <c r="AJ50" s="160" t="s">
        <v>323</v>
      </c>
      <c r="AK50" s="21"/>
      <c r="AL50" s="2" t="s">
        <v>928</v>
      </c>
      <c r="AM50" s="80"/>
      <c r="AN50" s="84">
        <v>2.2</v>
      </c>
      <c r="AO50" s="189"/>
      <c r="AP50" s="206"/>
      <c r="AQ50" s="189"/>
      <c r="AR50" s="263">
        <f>IF(SUM(AO50:AQ50)=0,"",SUM(AO50:AQ50)*AN50)</f>
      </c>
      <c r="AS50" s="39"/>
      <c r="AT50" s="171" t="s">
        <v>806</v>
      </c>
      <c r="AU50" s="161" t="s">
        <v>908</v>
      </c>
      <c r="AV50" s="21"/>
      <c r="AW50" s="77" t="s">
        <v>392</v>
      </c>
      <c r="AX50" s="84">
        <v>1</v>
      </c>
      <c r="AY50" s="189"/>
      <c r="AZ50" s="206"/>
      <c r="BA50" s="189"/>
      <c r="BB50" s="263">
        <f t="shared" si="30"/>
      </c>
      <c r="BC50" s="71"/>
      <c r="BD50" s="279" t="s">
        <v>959</v>
      </c>
      <c r="BE50" s="279" t="s">
        <v>957</v>
      </c>
      <c r="BF50" s="287" t="s">
        <v>963</v>
      </c>
      <c r="BG50" s="286" t="s">
        <v>961</v>
      </c>
      <c r="BH50" s="218"/>
      <c r="BI50" s="283">
        <v>0</v>
      </c>
      <c r="BJ50" s="189"/>
      <c r="BK50" s="206"/>
      <c r="BL50" s="189"/>
      <c r="BM50" s="297">
        <f t="shared" si="32"/>
      </c>
      <c r="BR50" s="71">
        <f t="shared" si="8"/>
        <v>0</v>
      </c>
      <c r="BS50" s="236">
        <f t="shared" si="9"/>
        <v>0</v>
      </c>
      <c r="BT50" s="155">
        <f t="shared" si="10"/>
        <v>0</v>
      </c>
      <c r="BU50" s="71">
        <f t="shared" si="11"/>
        <v>0</v>
      </c>
      <c r="BV50" s="236">
        <f t="shared" si="12"/>
        <v>0</v>
      </c>
      <c r="BW50" s="155">
        <f t="shared" si="13"/>
        <v>0</v>
      </c>
      <c r="BX50" s="71">
        <f t="shared" si="14"/>
        <v>0</v>
      </c>
      <c r="BY50" s="236">
        <f t="shared" si="15"/>
        <v>0</v>
      </c>
      <c r="BZ50" s="155">
        <f t="shared" si="16"/>
        <v>0</v>
      </c>
      <c r="CA50" s="71">
        <f t="shared" si="17"/>
        <v>0</v>
      </c>
      <c r="CB50" s="236">
        <f t="shared" si="18"/>
        <v>0</v>
      </c>
      <c r="CC50" s="155">
        <f t="shared" si="19"/>
        <v>0</v>
      </c>
      <c r="CD50" s="71">
        <f t="shared" si="20"/>
        <v>0</v>
      </c>
      <c r="CE50" s="236">
        <f t="shared" si="21"/>
        <v>0</v>
      </c>
      <c r="CF50" s="155">
        <f t="shared" si="22"/>
        <v>0</v>
      </c>
      <c r="CG50" s="71">
        <f t="shared" si="23"/>
        <v>0</v>
      </c>
      <c r="CH50" s="236">
        <f t="shared" si="24"/>
        <v>0</v>
      </c>
      <c r="CI50" s="155">
        <f t="shared" si="25"/>
        <v>0</v>
      </c>
    </row>
    <row r="51" spans="1:87" ht="10.5" customHeight="1">
      <c r="A51" s="161" t="s">
        <v>550</v>
      </c>
      <c r="B51" s="160" t="s">
        <v>33</v>
      </c>
      <c r="C51" s="114"/>
      <c r="D51" s="100" t="s">
        <v>204</v>
      </c>
      <c r="E51" s="304"/>
      <c r="F51" s="84">
        <v>2</v>
      </c>
      <c r="G51" s="188"/>
      <c r="H51" s="188"/>
      <c r="I51" s="189"/>
      <c r="J51" s="263">
        <f t="shared" si="29"/>
      </c>
      <c r="K51" s="53"/>
      <c r="L51" s="161" t="s">
        <v>611</v>
      </c>
      <c r="M51" s="161" t="s">
        <v>92</v>
      </c>
      <c r="N51" s="29"/>
      <c r="O51" s="35" t="s">
        <v>277</v>
      </c>
      <c r="P51" s="307"/>
      <c r="Q51" s="85">
        <v>1.4</v>
      </c>
      <c r="R51" s="190"/>
      <c r="S51" s="190"/>
      <c r="T51" s="191"/>
      <c r="U51" s="266">
        <f t="shared" si="2"/>
      </c>
      <c r="W51" s="37"/>
      <c r="X51" s="171" t="s">
        <v>680</v>
      </c>
      <c r="Y51" s="172" t="s">
        <v>250</v>
      </c>
      <c r="Z51" s="166" t="s">
        <v>250</v>
      </c>
      <c r="AA51" s="70" t="s">
        <v>494</v>
      </c>
      <c r="AB51" s="98"/>
      <c r="AC51" s="242">
        <v>0.2</v>
      </c>
      <c r="AD51" s="201"/>
      <c r="AE51" s="210"/>
      <c r="AF51" s="201"/>
      <c r="AG51" s="276">
        <f t="shared" si="3"/>
      </c>
      <c r="AH51" s="53"/>
      <c r="AI51" s="161" t="s">
        <v>739</v>
      </c>
      <c r="AJ51" s="161" t="s">
        <v>323</v>
      </c>
      <c r="AK51" s="21"/>
      <c r="AL51" s="2" t="s">
        <v>322</v>
      </c>
      <c r="AM51" s="80"/>
      <c r="AN51" s="84">
        <v>0.5</v>
      </c>
      <c r="AO51" s="189"/>
      <c r="AP51" s="206"/>
      <c r="AQ51" s="189"/>
      <c r="AR51" s="263">
        <f t="shared" si="31"/>
      </c>
      <c r="AS51" s="39"/>
      <c r="AT51" s="171" t="s">
        <v>807</v>
      </c>
      <c r="AU51" s="161" t="s">
        <v>908</v>
      </c>
      <c r="AV51" s="21"/>
      <c r="AW51" s="77" t="s">
        <v>500</v>
      </c>
      <c r="AX51" s="84">
        <v>1</v>
      </c>
      <c r="AY51" s="189"/>
      <c r="AZ51" s="206"/>
      <c r="BA51" s="189"/>
      <c r="BB51" s="263">
        <f t="shared" si="30"/>
      </c>
      <c r="BC51" s="71"/>
      <c r="BD51" s="279" t="s">
        <v>960</v>
      </c>
      <c r="BE51" s="279" t="s">
        <v>957</v>
      </c>
      <c r="BF51" s="219" t="s">
        <v>964</v>
      </c>
      <c r="BG51" s="298" t="s">
        <v>967</v>
      </c>
      <c r="BH51" s="299"/>
      <c r="BI51" s="300">
        <v>0</v>
      </c>
      <c r="BJ51" s="195"/>
      <c r="BK51" s="211"/>
      <c r="BL51" s="195"/>
      <c r="BM51" s="301">
        <f t="shared" si="32"/>
      </c>
      <c r="BR51" s="71">
        <f t="shared" si="8"/>
        <v>0</v>
      </c>
      <c r="BS51" s="236">
        <f t="shared" si="9"/>
        <v>0</v>
      </c>
      <c r="BT51" s="155">
        <f t="shared" si="10"/>
        <v>0</v>
      </c>
      <c r="BU51" s="71">
        <f t="shared" si="11"/>
        <v>0</v>
      </c>
      <c r="BV51" s="236">
        <f t="shared" si="12"/>
        <v>0</v>
      </c>
      <c r="BW51" s="155">
        <f t="shared" si="13"/>
        <v>0</v>
      </c>
      <c r="BX51" s="71">
        <f t="shared" si="14"/>
        <v>0</v>
      </c>
      <c r="BY51" s="236">
        <f t="shared" si="15"/>
        <v>0</v>
      </c>
      <c r="BZ51" s="155">
        <f t="shared" si="16"/>
        <v>0</v>
      </c>
      <c r="CA51" s="71">
        <f t="shared" si="17"/>
        <v>0</v>
      </c>
      <c r="CB51" s="236">
        <f t="shared" si="18"/>
        <v>0</v>
      </c>
      <c r="CC51" s="155">
        <f t="shared" si="19"/>
        <v>0</v>
      </c>
      <c r="CD51" s="71">
        <f t="shared" si="20"/>
        <v>0</v>
      </c>
      <c r="CE51" s="236">
        <f t="shared" si="21"/>
        <v>0</v>
      </c>
      <c r="CF51" s="155">
        <f t="shared" si="22"/>
        <v>0</v>
      </c>
      <c r="CG51" s="71">
        <f t="shared" si="23"/>
        <v>0</v>
      </c>
      <c r="CH51" s="236">
        <f t="shared" si="24"/>
        <v>0</v>
      </c>
      <c r="CI51" s="155">
        <f t="shared" si="25"/>
        <v>0</v>
      </c>
    </row>
    <row r="52" spans="1:87" ht="10.5" customHeight="1">
      <c r="A52" s="161" t="s">
        <v>551</v>
      </c>
      <c r="B52" s="160" t="s">
        <v>33</v>
      </c>
      <c r="C52" s="59" t="s">
        <v>130</v>
      </c>
      <c r="D52" s="115" t="s">
        <v>42</v>
      </c>
      <c r="E52" s="304"/>
      <c r="F52" s="84">
        <v>3.3</v>
      </c>
      <c r="G52" s="188"/>
      <c r="H52" s="188"/>
      <c r="I52" s="189"/>
      <c r="J52" s="263">
        <f t="shared" si="29"/>
      </c>
      <c r="K52" s="53"/>
      <c r="L52" s="161" t="s">
        <v>973</v>
      </c>
      <c r="M52" s="162" t="s">
        <v>108</v>
      </c>
      <c r="N52" s="8" t="s">
        <v>974</v>
      </c>
      <c r="O52" s="4" t="s">
        <v>975</v>
      </c>
      <c r="P52" s="95"/>
      <c r="Q52" s="86">
        <v>3</v>
      </c>
      <c r="R52" s="196"/>
      <c r="S52" s="196"/>
      <c r="T52" s="197"/>
      <c r="U52" s="262">
        <f t="shared" si="2"/>
      </c>
      <c r="W52" s="36"/>
      <c r="X52" s="171" t="s">
        <v>681</v>
      </c>
      <c r="Y52" s="161" t="s">
        <v>520</v>
      </c>
      <c r="Z52" s="11" t="s">
        <v>192</v>
      </c>
      <c r="AA52" s="4" t="s">
        <v>166</v>
      </c>
      <c r="AB52" s="95"/>
      <c r="AC52" s="86">
        <v>6.3</v>
      </c>
      <c r="AD52" s="197"/>
      <c r="AE52" s="205"/>
      <c r="AF52" s="197"/>
      <c r="AG52" s="262">
        <f t="shared" si="3"/>
      </c>
      <c r="AH52" s="53"/>
      <c r="AI52" s="161" t="s">
        <v>750</v>
      </c>
      <c r="AJ52" s="161" t="s">
        <v>323</v>
      </c>
      <c r="AK52" s="29"/>
      <c r="AL52" s="120" t="s">
        <v>331</v>
      </c>
      <c r="AM52" s="81"/>
      <c r="AN52" s="87">
        <v>0.7</v>
      </c>
      <c r="AO52" s="195"/>
      <c r="AP52" s="211"/>
      <c r="AQ52" s="195"/>
      <c r="AR52" s="264">
        <f t="shared" si="31"/>
      </c>
      <c r="AS52" s="39"/>
      <c r="AT52" s="171" t="s">
        <v>935</v>
      </c>
      <c r="AU52" s="161" t="s">
        <v>908</v>
      </c>
      <c r="AV52" s="21"/>
      <c r="AW52" s="2" t="s">
        <v>332</v>
      </c>
      <c r="AX52" s="84">
        <v>9.5</v>
      </c>
      <c r="AY52" s="189"/>
      <c r="AZ52" s="206"/>
      <c r="BA52" s="189"/>
      <c r="BB52" s="263">
        <f t="shared" si="30"/>
      </c>
      <c r="BC52" s="71"/>
      <c r="BD52" s="288"/>
      <c r="BE52" s="288"/>
      <c r="BF52" s="310" t="s">
        <v>491</v>
      </c>
      <c r="BG52" s="310"/>
      <c r="BH52" s="310"/>
      <c r="BI52" s="310"/>
      <c r="BJ52" s="310"/>
      <c r="BK52" s="310"/>
      <c r="BL52" s="310"/>
      <c r="BM52" s="310"/>
      <c r="BR52" s="71">
        <f t="shared" si="8"/>
        <v>0</v>
      </c>
      <c r="BS52" s="236">
        <f t="shared" si="9"/>
        <v>0</v>
      </c>
      <c r="BT52" s="155">
        <f t="shared" si="10"/>
        <v>0</v>
      </c>
      <c r="BU52" s="71">
        <f t="shared" si="11"/>
        <v>0</v>
      </c>
      <c r="BV52" s="236">
        <f t="shared" si="12"/>
        <v>0</v>
      </c>
      <c r="BW52" s="155">
        <f t="shared" si="13"/>
        <v>0</v>
      </c>
      <c r="BX52" s="71">
        <f t="shared" si="14"/>
        <v>0</v>
      </c>
      <c r="BY52" s="236">
        <f t="shared" si="15"/>
        <v>0</v>
      </c>
      <c r="BZ52" s="155">
        <f t="shared" si="16"/>
        <v>0</v>
      </c>
      <c r="CA52" s="71">
        <f t="shared" si="17"/>
        <v>0</v>
      </c>
      <c r="CB52" s="236">
        <f t="shared" si="18"/>
        <v>0</v>
      </c>
      <c r="CC52" s="155">
        <f t="shared" si="19"/>
        <v>0</v>
      </c>
      <c r="CD52" s="71">
        <f t="shared" si="20"/>
        <v>0</v>
      </c>
      <c r="CE52" s="236">
        <f t="shared" si="21"/>
        <v>0</v>
      </c>
      <c r="CF52" s="155">
        <f t="shared" si="22"/>
        <v>0</v>
      </c>
      <c r="CG52" s="71">
        <f t="shared" si="23"/>
        <v>0</v>
      </c>
      <c r="CH52" s="236">
        <f t="shared" si="24"/>
        <v>0</v>
      </c>
      <c r="CI52" s="155">
        <f t="shared" si="25"/>
        <v>0</v>
      </c>
    </row>
    <row r="53" spans="1:87" ht="10.5" customHeight="1">
      <c r="A53" s="161" t="s">
        <v>552</v>
      </c>
      <c r="B53" s="160" t="s">
        <v>33</v>
      </c>
      <c r="C53" s="60"/>
      <c r="D53" s="115" t="s">
        <v>43</v>
      </c>
      <c r="E53" s="304"/>
      <c r="F53" s="84">
        <v>2.9</v>
      </c>
      <c r="G53" s="188"/>
      <c r="H53" s="188"/>
      <c r="I53" s="189"/>
      <c r="J53" s="263">
        <f t="shared" si="29"/>
      </c>
      <c r="K53" s="53"/>
      <c r="L53" s="161" t="s">
        <v>976</v>
      </c>
      <c r="M53" s="162" t="s">
        <v>108</v>
      </c>
      <c r="N53" s="21"/>
      <c r="O53" s="2" t="s">
        <v>103</v>
      </c>
      <c r="P53" s="80"/>
      <c r="Q53" s="84">
        <v>4.1</v>
      </c>
      <c r="R53" s="188"/>
      <c r="S53" s="188"/>
      <c r="T53" s="189"/>
      <c r="U53" s="263">
        <f t="shared" si="2"/>
      </c>
      <c r="W53" s="31"/>
      <c r="X53" s="171" t="s">
        <v>682</v>
      </c>
      <c r="Y53" s="161" t="s">
        <v>520</v>
      </c>
      <c r="Z53" s="167" t="s">
        <v>251</v>
      </c>
      <c r="AA53" s="2" t="s">
        <v>167</v>
      </c>
      <c r="AB53" s="80"/>
      <c r="AC53" s="84">
        <v>5.1</v>
      </c>
      <c r="AD53" s="189"/>
      <c r="AE53" s="206"/>
      <c r="AF53" s="189"/>
      <c r="AG53" s="263">
        <f t="shared" si="3"/>
      </c>
      <c r="AH53" s="53"/>
      <c r="AI53" s="161" t="s">
        <v>751</v>
      </c>
      <c r="AJ53" s="161" t="s">
        <v>393</v>
      </c>
      <c r="AK53" s="8" t="s">
        <v>393</v>
      </c>
      <c r="AL53" s="4" t="s">
        <v>394</v>
      </c>
      <c r="AM53" s="95"/>
      <c r="AN53" s="86">
        <v>16.3</v>
      </c>
      <c r="AO53" s="197"/>
      <c r="AP53" s="205"/>
      <c r="AQ53" s="197"/>
      <c r="AR53" s="262">
        <f aca="true" t="shared" si="33" ref="AR53:AR77">IF(SUM(AO53:AQ53)=0,"",SUM(AO53:AQ53)*AN53)</f>
      </c>
      <c r="AS53" s="39"/>
      <c r="AT53" s="171" t="s">
        <v>808</v>
      </c>
      <c r="AU53" s="161" t="s">
        <v>908</v>
      </c>
      <c r="AV53" s="21"/>
      <c r="AW53" s="2" t="s">
        <v>333</v>
      </c>
      <c r="AX53" s="84">
        <v>1</v>
      </c>
      <c r="AY53" s="189"/>
      <c r="AZ53" s="206"/>
      <c r="BA53" s="189"/>
      <c r="BB53" s="263">
        <f t="shared" si="30"/>
      </c>
      <c r="BC53" s="71"/>
      <c r="BD53" s="289"/>
      <c r="BE53" s="289"/>
      <c r="BF53" s="311"/>
      <c r="BG53" s="311"/>
      <c r="BH53" s="311"/>
      <c r="BI53" s="311"/>
      <c r="BJ53" s="311"/>
      <c r="BK53" s="311"/>
      <c r="BL53" s="311"/>
      <c r="BM53" s="311"/>
      <c r="BR53" s="71">
        <f t="shared" si="8"/>
        <v>0</v>
      </c>
      <c r="BS53" s="236">
        <f t="shared" si="9"/>
        <v>0</v>
      </c>
      <c r="BT53" s="155">
        <f t="shared" si="10"/>
        <v>0</v>
      </c>
      <c r="BU53" s="71">
        <f t="shared" si="11"/>
        <v>0</v>
      </c>
      <c r="BV53" s="236">
        <f t="shared" si="12"/>
        <v>0</v>
      </c>
      <c r="BW53" s="155">
        <f t="shared" si="13"/>
        <v>0</v>
      </c>
      <c r="BX53" s="71">
        <f t="shared" si="14"/>
        <v>0</v>
      </c>
      <c r="BY53" s="236">
        <f t="shared" si="15"/>
        <v>0</v>
      </c>
      <c r="BZ53" s="155">
        <f t="shared" si="16"/>
        <v>0</v>
      </c>
      <c r="CA53" s="71">
        <f t="shared" si="17"/>
        <v>0</v>
      </c>
      <c r="CB53" s="236">
        <f t="shared" si="18"/>
        <v>0</v>
      </c>
      <c r="CC53" s="155">
        <f t="shared" si="19"/>
        <v>0</v>
      </c>
      <c r="CD53" s="71">
        <f t="shared" si="20"/>
        <v>0</v>
      </c>
      <c r="CE53" s="236">
        <f t="shared" si="21"/>
        <v>0</v>
      </c>
      <c r="CF53" s="155">
        <f t="shared" si="22"/>
        <v>0</v>
      </c>
      <c r="CG53" s="71">
        <f t="shared" si="23"/>
        <v>0</v>
      </c>
      <c r="CH53" s="236">
        <f t="shared" si="24"/>
        <v>0</v>
      </c>
      <c r="CI53" s="155">
        <f t="shared" si="25"/>
        <v>0</v>
      </c>
    </row>
    <row r="54" spans="1:87" ht="10.5" customHeight="1">
      <c r="A54" s="161" t="s">
        <v>553</v>
      </c>
      <c r="B54" s="160" t="s">
        <v>33</v>
      </c>
      <c r="C54" s="60"/>
      <c r="D54" s="115" t="s">
        <v>44</v>
      </c>
      <c r="E54" s="304"/>
      <c r="F54" s="84">
        <v>2.5</v>
      </c>
      <c r="G54" s="188"/>
      <c r="H54" s="188"/>
      <c r="I54" s="189"/>
      <c r="J54" s="263">
        <f t="shared" si="29"/>
      </c>
      <c r="K54" s="53"/>
      <c r="L54" s="161"/>
      <c r="M54" s="162"/>
      <c r="N54" s="29"/>
      <c r="O54" s="7"/>
      <c r="P54" s="81"/>
      <c r="Q54" s="87"/>
      <c r="R54" s="194"/>
      <c r="S54" s="194"/>
      <c r="T54" s="195"/>
      <c r="U54" s="264">
        <f t="shared" si="2"/>
      </c>
      <c r="W54" s="31"/>
      <c r="X54" s="171" t="s">
        <v>683</v>
      </c>
      <c r="Y54" s="161" t="s">
        <v>520</v>
      </c>
      <c r="Z54" s="38"/>
      <c r="AA54" s="2" t="s">
        <v>168</v>
      </c>
      <c r="AB54" s="80"/>
      <c r="AC54" s="84">
        <v>4.1</v>
      </c>
      <c r="AD54" s="189"/>
      <c r="AE54" s="206"/>
      <c r="AF54" s="189"/>
      <c r="AG54" s="263">
        <f t="shared" si="3"/>
      </c>
      <c r="AH54" s="53"/>
      <c r="AI54" s="161" t="s">
        <v>752</v>
      </c>
      <c r="AJ54" s="161" t="s">
        <v>393</v>
      </c>
      <c r="AK54" s="21"/>
      <c r="AL54" s="2" t="s">
        <v>395</v>
      </c>
      <c r="AM54" s="80"/>
      <c r="AN54" s="84">
        <v>14.2</v>
      </c>
      <c r="AO54" s="189"/>
      <c r="AP54" s="206"/>
      <c r="AQ54" s="189"/>
      <c r="AR54" s="263">
        <f t="shared" si="33"/>
      </c>
      <c r="AS54" s="39"/>
      <c r="AT54" s="171" t="s">
        <v>809</v>
      </c>
      <c r="AU54" s="161" t="s">
        <v>908</v>
      </c>
      <c r="AV54" s="21"/>
      <c r="AW54" s="2" t="s">
        <v>391</v>
      </c>
      <c r="AX54" s="84">
        <v>1</v>
      </c>
      <c r="AY54" s="189"/>
      <c r="AZ54" s="206"/>
      <c r="BA54" s="189"/>
      <c r="BB54" s="263">
        <f t="shared" si="30"/>
      </c>
      <c r="BC54" s="31"/>
      <c r="BD54" s="171">
        <f aca="true" t="shared" si="34" ref="BD54:BD83">IF(BN54="","",BN54)</f>
      </c>
      <c r="BE54" s="171">
        <f aca="true" t="shared" si="35" ref="BE54:BE83">IF(BF54="","",BF54)</f>
      </c>
      <c r="BF54" s="196"/>
      <c r="BG54" s="291"/>
      <c r="BH54" s="205"/>
      <c r="BI54" s="292"/>
      <c r="BJ54" s="197"/>
      <c r="BK54" s="205"/>
      <c r="BL54" s="197"/>
      <c r="BM54" s="262">
        <f t="shared" si="32"/>
      </c>
      <c r="BN54" s="290"/>
      <c r="BR54" s="71">
        <f t="shared" si="8"/>
        <v>0</v>
      </c>
      <c r="BS54" s="236">
        <f t="shared" si="9"/>
        <v>0</v>
      </c>
      <c r="BT54" s="155">
        <f t="shared" si="10"/>
        <v>0</v>
      </c>
      <c r="BU54" s="71">
        <f t="shared" si="11"/>
        <v>0</v>
      </c>
      <c r="BV54" s="236">
        <f t="shared" si="12"/>
        <v>0</v>
      </c>
      <c r="BW54" s="155">
        <f t="shared" si="13"/>
        <v>0</v>
      </c>
      <c r="BX54" s="71">
        <f t="shared" si="14"/>
        <v>0</v>
      </c>
      <c r="BY54" s="236">
        <f t="shared" si="15"/>
        <v>0</v>
      </c>
      <c r="BZ54" s="155">
        <f t="shared" si="16"/>
        <v>0</v>
      </c>
      <c r="CA54" s="71">
        <f t="shared" si="17"/>
        <v>0</v>
      </c>
      <c r="CB54" s="236">
        <f t="shared" si="18"/>
        <v>0</v>
      </c>
      <c r="CC54" s="155">
        <f t="shared" si="19"/>
        <v>0</v>
      </c>
      <c r="CD54" s="71">
        <f t="shared" si="20"/>
        <v>0</v>
      </c>
      <c r="CE54" s="236">
        <f t="shared" si="21"/>
        <v>0</v>
      </c>
      <c r="CF54" s="155">
        <f t="shared" si="22"/>
        <v>0</v>
      </c>
      <c r="CG54" s="71">
        <f t="shared" si="23"/>
        <v>0</v>
      </c>
      <c r="CH54" s="236">
        <f t="shared" si="24"/>
        <v>0</v>
      </c>
      <c r="CI54" s="155">
        <f t="shared" si="25"/>
        <v>0</v>
      </c>
    </row>
    <row r="55" spans="1:87" ht="10.5" customHeight="1">
      <c r="A55" s="161" t="s">
        <v>554</v>
      </c>
      <c r="B55" s="160" t="s">
        <v>33</v>
      </c>
      <c r="C55" s="60"/>
      <c r="D55" s="115" t="s">
        <v>45</v>
      </c>
      <c r="E55" s="304"/>
      <c r="F55" s="84">
        <v>2.1</v>
      </c>
      <c r="G55" s="188"/>
      <c r="H55" s="188"/>
      <c r="I55" s="189"/>
      <c r="J55" s="263">
        <f t="shared" si="29"/>
      </c>
      <c r="K55" s="53"/>
      <c r="L55" s="161" t="s">
        <v>612</v>
      </c>
      <c r="M55" s="161" t="s">
        <v>109</v>
      </c>
      <c r="N55" s="8" t="s">
        <v>109</v>
      </c>
      <c r="O55" s="4" t="s">
        <v>110</v>
      </c>
      <c r="P55" s="306" t="s">
        <v>503</v>
      </c>
      <c r="Q55" s="86">
        <v>0.8</v>
      </c>
      <c r="R55" s="196"/>
      <c r="S55" s="196"/>
      <c r="T55" s="197"/>
      <c r="U55" s="262">
        <f t="shared" si="2"/>
      </c>
      <c r="W55" s="31"/>
      <c r="X55" s="171" t="s">
        <v>684</v>
      </c>
      <c r="Y55" s="161" t="s">
        <v>520</v>
      </c>
      <c r="Z55" s="38"/>
      <c r="AA55" s="2" t="s">
        <v>169</v>
      </c>
      <c r="AB55" s="80"/>
      <c r="AC55" s="84">
        <v>3.4</v>
      </c>
      <c r="AD55" s="189"/>
      <c r="AE55" s="206"/>
      <c r="AF55" s="189"/>
      <c r="AG55" s="263">
        <f t="shared" si="3"/>
      </c>
      <c r="AH55" s="53"/>
      <c r="AI55" s="161" t="s">
        <v>753</v>
      </c>
      <c r="AJ55" s="161" t="s">
        <v>393</v>
      </c>
      <c r="AK55" s="21"/>
      <c r="AL55" s="2" t="s">
        <v>396</v>
      </c>
      <c r="AM55" s="80"/>
      <c r="AN55" s="84">
        <v>12.2</v>
      </c>
      <c r="AO55" s="189"/>
      <c r="AP55" s="206"/>
      <c r="AQ55" s="189"/>
      <c r="AR55" s="263">
        <f t="shared" si="33"/>
      </c>
      <c r="AS55" s="39"/>
      <c r="AT55" s="171" t="s">
        <v>937</v>
      </c>
      <c r="AU55" s="161" t="s">
        <v>908</v>
      </c>
      <c r="AV55" s="21"/>
      <c r="AW55" s="35" t="s">
        <v>497</v>
      </c>
      <c r="AX55" s="85">
        <v>0.5</v>
      </c>
      <c r="AY55" s="191"/>
      <c r="AZ55" s="207"/>
      <c r="BA55" s="191"/>
      <c r="BB55" s="266">
        <f t="shared" si="30"/>
      </c>
      <c r="BC55" s="31"/>
      <c r="BD55" s="171">
        <f t="shared" si="34"/>
      </c>
      <c r="BE55" s="171">
        <f t="shared" si="35"/>
      </c>
      <c r="BF55" s="188"/>
      <c r="BG55" s="221"/>
      <c r="BH55" s="206"/>
      <c r="BI55" s="260"/>
      <c r="BJ55" s="189"/>
      <c r="BK55" s="206"/>
      <c r="BL55" s="189"/>
      <c r="BM55" s="263">
        <f t="shared" si="32"/>
      </c>
      <c r="BN55" s="290"/>
      <c r="BR55" s="71">
        <f t="shared" si="8"/>
        <v>0</v>
      </c>
      <c r="BS55" s="236">
        <f t="shared" si="9"/>
        <v>0</v>
      </c>
      <c r="BT55" s="155">
        <f t="shared" si="10"/>
        <v>0</v>
      </c>
      <c r="BU55" s="71">
        <f t="shared" si="11"/>
        <v>0</v>
      </c>
      <c r="BV55" s="236">
        <f t="shared" si="12"/>
        <v>0</v>
      </c>
      <c r="BW55" s="155">
        <f t="shared" si="13"/>
        <v>0</v>
      </c>
      <c r="BX55" s="71">
        <f t="shared" si="14"/>
        <v>0</v>
      </c>
      <c r="BY55" s="236">
        <f t="shared" si="15"/>
        <v>0</v>
      </c>
      <c r="BZ55" s="155">
        <f t="shared" si="16"/>
        <v>0</v>
      </c>
      <c r="CA55" s="71">
        <f t="shared" si="17"/>
        <v>0</v>
      </c>
      <c r="CB55" s="236">
        <f t="shared" si="18"/>
        <v>0</v>
      </c>
      <c r="CC55" s="155">
        <f t="shared" si="19"/>
        <v>0</v>
      </c>
      <c r="CD55" s="71">
        <f t="shared" si="20"/>
        <v>0</v>
      </c>
      <c r="CE55" s="236">
        <f t="shared" si="21"/>
        <v>0</v>
      </c>
      <c r="CF55" s="155">
        <f t="shared" si="22"/>
        <v>0</v>
      </c>
      <c r="CG55" s="71">
        <f t="shared" si="23"/>
        <v>0</v>
      </c>
      <c r="CH55" s="236">
        <f t="shared" si="24"/>
        <v>0</v>
      </c>
      <c r="CI55" s="155">
        <f t="shared" si="25"/>
        <v>0</v>
      </c>
    </row>
    <row r="56" spans="1:87" ht="10.5" customHeight="1" thickBot="1">
      <c r="A56" s="161" t="s">
        <v>555</v>
      </c>
      <c r="B56" s="160" t="s">
        <v>33</v>
      </c>
      <c r="C56" s="56"/>
      <c r="D56" s="115" t="s">
        <v>205</v>
      </c>
      <c r="E56" s="304"/>
      <c r="F56" s="84">
        <v>1.6</v>
      </c>
      <c r="G56" s="188"/>
      <c r="H56" s="188"/>
      <c r="I56" s="189"/>
      <c r="J56" s="263">
        <f t="shared" si="29"/>
      </c>
      <c r="K56" s="53"/>
      <c r="L56" s="161" t="s">
        <v>613</v>
      </c>
      <c r="M56" s="161" t="s">
        <v>109</v>
      </c>
      <c r="N56" s="21"/>
      <c r="O56" s="2" t="s">
        <v>111</v>
      </c>
      <c r="P56" s="305"/>
      <c r="Q56" s="84">
        <v>0.8</v>
      </c>
      <c r="R56" s="188"/>
      <c r="S56" s="188"/>
      <c r="T56" s="189"/>
      <c r="U56" s="263">
        <f t="shared" si="2"/>
      </c>
      <c r="W56" s="31"/>
      <c r="X56" s="171" t="s">
        <v>685</v>
      </c>
      <c r="Y56" s="161" t="s">
        <v>520</v>
      </c>
      <c r="Z56" s="32"/>
      <c r="AA56" s="7" t="s">
        <v>170</v>
      </c>
      <c r="AB56" s="81"/>
      <c r="AC56" s="87">
        <v>2.5</v>
      </c>
      <c r="AD56" s="195"/>
      <c r="AE56" s="211"/>
      <c r="AF56" s="195"/>
      <c r="AG56" s="264">
        <f t="shared" si="3"/>
      </c>
      <c r="AH56" s="53"/>
      <c r="AI56" s="161" t="s">
        <v>754</v>
      </c>
      <c r="AJ56" s="161" t="s">
        <v>393</v>
      </c>
      <c r="AK56" s="21"/>
      <c r="AL56" s="2" t="s">
        <v>397</v>
      </c>
      <c r="AM56" s="80"/>
      <c r="AN56" s="84">
        <v>10.2</v>
      </c>
      <c r="AO56" s="189"/>
      <c r="AP56" s="206"/>
      <c r="AQ56" s="189"/>
      <c r="AR56" s="263">
        <f t="shared" si="33"/>
      </c>
      <c r="AS56" s="39"/>
      <c r="AT56" s="171" t="s">
        <v>810</v>
      </c>
      <c r="AU56" s="161" t="s">
        <v>908</v>
      </c>
      <c r="AV56" s="21"/>
      <c r="AW56" s="35" t="s">
        <v>498</v>
      </c>
      <c r="AX56" s="85">
        <v>0.5</v>
      </c>
      <c r="AY56" s="191"/>
      <c r="AZ56" s="207"/>
      <c r="BA56" s="191"/>
      <c r="BB56" s="266">
        <f t="shared" si="30"/>
      </c>
      <c r="BC56" s="31"/>
      <c r="BD56" s="171">
        <f t="shared" si="34"/>
      </c>
      <c r="BE56" s="171">
        <f t="shared" si="35"/>
      </c>
      <c r="BF56" s="188"/>
      <c r="BG56" s="221"/>
      <c r="BH56" s="206"/>
      <c r="BI56" s="260"/>
      <c r="BJ56" s="189"/>
      <c r="BK56" s="206"/>
      <c r="BL56" s="189"/>
      <c r="BM56" s="263">
        <f t="shared" si="32"/>
      </c>
      <c r="BN56" s="290"/>
      <c r="BR56" s="71">
        <f t="shared" si="8"/>
        <v>0</v>
      </c>
      <c r="BS56" s="236">
        <f t="shared" si="9"/>
        <v>0</v>
      </c>
      <c r="BT56" s="155">
        <f t="shared" si="10"/>
        <v>0</v>
      </c>
      <c r="BU56" s="71">
        <f t="shared" si="11"/>
        <v>0</v>
      </c>
      <c r="BV56" s="236">
        <f t="shared" si="12"/>
        <v>0</v>
      </c>
      <c r="BW56" s="155">
        <f t="shared" si="13"/>
        <v>0</v>
      </c>
      <c r="BX56" s="71">
        <f t="shared" si="14"/>
        <v>0</v>
      </c>
      <c r="BY56" s="236">
        <f t="shared" si="15"/>
        <v>0</v>
      </c>
      <c r="BZ56" s="155">
        <f t="shared" si="16"/>
        <v>0</v>
      </c>
      <c r="CA56" s="71">
        <f t="shared" si="17"/>
        <v>0</v>
      </c>
      <c r="CB56" s="236">
        <f t="shared" si="18"/>
        <v>0</v>
      </c>
      <c r="CC56" s="155">
        <f t="shared" si="19"/>
        <v>0</v>
      </c>
      <c r="CD56" s="71">
        <f t="shared" si="20"/>
        <v>0</v>
      </c>
      <c r="CE56" s="236">
        <f t="shared" si="21"/>
        <v>0</v>
      </c>
      <c r="CF56" s="155">
        <f t="shared" si="22"/>
        <v>0</v>
      </c>
      <c r="CG56" s="71">
        <f t="shared" si="23"/>
        <v>0</v>
      </c>
      <c r="CH56" s="236">
        <f t="shared" si="24"/>
        <v>0</v>
      </c>
      <c r="CI56" s="155">
        <f t="shared" si="25"/>
        <v>0</v>
      </c>
    </row>
    <row r="57" spans="1:87" ht="10.5" customHeight="1" thickBot="1">
      <c r="A57" s="161" t="s">
        <v>556</v>
      </c>
      <c r="B57" s="160" t="s">
        <v>33</v>
      </c>
      <c r="C57" s="59" t="s">
        <v>131</v>
      </c>
      <c r="D57" s="116" t="s">
        <v>46</v>
      </c>
      <c r="E57" s="304"/>
      <c r="F57" s="84">
        <v>3.2</v>
      </c>
      <c r="G57" s="188"/>
      <c r="H57" s="188"/>
      <c r="I57" s="189"/>
      <c r="J57" s="263">
        <f t="shared" si="29"/>
      </c>
      <c r="K57" s="53"/>
      <c r="L57" s="161" t="s">
        <v>614</v>
      </c>
      <c r="M57" s="161" t="s">
        <v>109</v>
      </c>
      <c r="N57" s="21"/>
      <c r="O57" s="2" t="s">
        <v>278</v>
      </c>
      <c r="P57" s="122" t="s">
        <v>504</v>
      </c>
      <c r="Q57" s="84">
        <v>0.4</v>
      </c>
      <c r="R57" s="188"/>
      <c r="S57" s="188"/>
      <c r="T57" s="189"/>
      <c r="U57" s="263">
        <f t="shared" si="2"/>
      </c>
      <c r="W57" s="31"/>
      <c r="X57" s="171" t="s">
        <v>686</v>
      </c>
      <c r="Y57" s="161" t="s">
        <v>519</v>
      </c>
      <c r="Z57" s="11" t="s">
        <v>171</v>
      </c>
      <c r="AA57" s="4" t="s">
        <v>166</v>
      </c>
      <c r="AB57" s="95"/>
      <c r="AC57" s="86">
        <v>4.2</v>
      </c>
      <c r="AD57" s="197"/>
      <c r="AE57" s="205"/>
      <c r="AF57" s="197"/>
      <c r="AG57" s="262">
        <f t="shared" si="3"/>
      </c>
      <c r="AH57" s="53"/>
      <c r="AI57" s="161" t="s">
        <v>755</v>
      </c>
      <c r="AJ57" s="161" t="s">
        <v>393</v>
      </c>
      <c r="AK57" s="21"/>
      <c r="AL57" s="2" t="s">
        <v>398</v>
      </c>
      <c r="AM57" s="80"/>
      <c r="AN57" s="84">
        <v>8.12</v>
      </c>
      <c r="AO57" s="189"/>
      <c r="AP57" s="206"/>
      <c r="AQ57" s="189"/>
      <c r="AR57" s="263">
        <f t="shared" si="33"/>
      </c>
      <c r="AS57" s="39"/>
      <c r="AT57" s="171" t="s">
        <v>811</v>
      </c>
      <c r="AU57" s="161" t="s">
        <v>908</v>
      </c>
      <c r="AV57" s="157"/>
      <c r="AW57" s="139" t="s">
        <v>499</v>
      </c>
      <c r="AX57" s="156">
        <v>0</v>
      </c>
      <c r="AY57" s="142">
        <f>IF($AW$92=TRUE,"",IF((SUM(AY55:AY56)&gt;0),ROUNDUP(SUM(AY55:AY56)*12,-2),""))</f>
      </c>
      <c r="AZ57" s="142">
        <f>IF($AW$92=TRUE,"",IF((SUM(AZ55:AZ56)&gt;0),ROUNDUP(SUM(AZ55:AZ56)*12,-2),""))</f>
      </c>
      <c r="BA57" s="142">
        <f>IF($AW$92=TRUE,"",IF((SUM(BA55:BA56)&gt;0),ROUNDUP(SUM(BA55:BA56)*12,-2),""))</f>
      </c>
      <c r="BB57" s="271">
        <f t="shared" si="30"/>
      </c>
      <c r="BC57" s="31"/>
      <c r="BD57" s="171">
        <f t="shared" si="34"/>
      </c>
      <c r="BE57" s="171">
        <f t="shared" si="35"/>
      </c>
      <c r="BF57" s="188"/>
      <c r="BG57" s="221"/>
      <c r="BH57" s="206"/>
      <c r="BI57" s="260"/>
      <c r="BJ57" s="189"/>
      <c r="BK57" s="206"/>
      <c r="BL57" s="189"/>
      <c r="BM57" s="263">
        <f t="shared" si="32"/>
      </c>
      <c r="BN57" s="290"/>
      <c r="BR57" s="71">
        <f t="shared" si="8"/>
        <v>0</v>
      </c>
      <c r="BS57" s="236">
        <f t="shared" si="9"/>
        <v>0</v>
      </c>
      <c r="BT57" s="155">
        <f t="shared" si="10"/>
        <v>0</v>
      </c>
      <c r="BU57" s="71">
        <f t="shared" si="11"/>
        <v>0</v>
      </c>
      <c r="BV57" s="236">
        <f t="shared" si="12"/>
        <v>0</v>
      </c>
      <c r="BW57" s="155">
        <f t="shared" si="13"/>
        <v>0</v>
      </c>
      <c r="BX57" s="71">
        <f t="shared" si="14"/>
        <v>0</v>
      </c>
      <c r="BY57" s="236">
        <f t="shared" si="15"/>
        <v>0</v>
      </c>
      <c r="BZ57" s="155">
        <f t="shared" si="16"/>
        <v>0</v>
      </c>
      <c r="CA57" s="71">
        <f t="shared" si="17"/>
        <v>0</v>
      </c>
      <c r="CB57" s="236">
        <f t="shared" si="18"/>
        <v>0</v>
      </c>
      <c r="CC57" s="155">
        <f t="shared" si="19"/>
        <v>0</v>
      </c>
      <c r="CD57" s="71">
        <f t="shared" si="20"/>
        <v>0</v>
      </c>
      <c r="CE57" s="236">
        <f t="shared" si="21"/>
        <v>0</v>
      </c>
      <c r="CF57" s="155">
        <f t="shared" si="22"/>
        <v>0</v>
      </c>
      <c r="CG57" s="71">
        <f t="shared" si="23"/>
        <v>0</v>
      </c>
      <c r="CH57" s="236">
        <f t="shared" si="24"/>
        <v>0</v>
      </c>
      <c r="CI57" s="155">
        <f t="shared" si="25"/>
        <v>0</v>
      </c>
    </row>
    <row r="58" spans="1:87" ht="10.5" customHeight="1">
      <c r="A58" s="161" t="s">
        <v>557</v>
      </c>
      <c r="B58" s="160" t="s">
        <v>33</v>
      </c>
      <c r="C58" s="60"/>
      <c r="D58" s="116" t="s">
        <v>47</v>
      </c>
      <c r="E58" s="304"/>
      <c r="F58" s="84">
        <v>2.8</v>
      </c>
      <c r="G58" s="188"/>
      <c r="H58" s="188"/>
      <c r="I58" s="189"/>
      <c r="J58" s="263">
        <f t="shared" si="29"/>
      </c>
      <c r="K58" s="53"/>
      <c r="L58" s="161" t="s">
        <v>615</v>
      </c>
      <c r="M58" s="161" t="s">
        <v>109</v>
      </c>
      <c r="N58" s="21"/>
      <c r="O58" s="2" t="s">
        <v>112</v>
      </c>
      <c r="P58" s="303" t="s">
        <v>502</v>
      </c>
      <c r="Q58" s="84">
        <v>1</v>
      </c>
      <c r="R58" s="188"/>
      <c r="S58" s="188"/>
      <c r="T58" s="189"/>
      <c r="U58" s="263">
        <f t="shared" si="2"/>
      </c>
      <c r="W58" s="31"/>
      <c r="X58" s="171" t="s">
        <v>687</v>
      </c>
      <c r="Y58" s="161" t="s">
        <v>519</v>
      </c>
      <c r="Z58" s="167" t="s">
        <v>252</v>
      </c>
      <c r="AA58" s="2" t="s">
        <v>167</v>
      </c>
      <c r="AB58" s="80"/>
      <c r="AC58" s="84">
        <v>3.5</v>
      </c>
      <c r="AD58" s="189"/>
      <c r="AE58" s="206"/>
      <c r="AF58" s="189"/>
      <c r="AG58" s="263">
        <f t="shared" si="3"/>
      </c>
      <c r="AH58" s="53"/>
      <c r="AI58" s="161" t="s">
        <v>756</v>
      </c>
      <c r="AJ58" s="161" t="s">
        <v>393</v>
      </c>
      <c r="AK58" s="21"/>
      <c r="AL58" s="2" t="s">
        <v>399</v>
      </c>
      <c r="AM58" s="303">
        <v>30</v>
      </c>
      <c r="AN58" s="84">
        <v>6.09</v>
      </c>
      <c r="AO58" s="189"/>
      <c r="AP58" s="206"/>
      <c r="AQ58" s="189"/>
      <c r="AR58" s="263">
        <f t="shared" si="33"/>
      </c>
      <c r="AS58" s="39"/>
      <c r="AT58" s="171" t="s">
        <v>812</v>
      </c>
      <c r="AU58" s="161" t="s">
        <v>909</v>
      </c>
      <c r="AV58" s="8" t="s">
        <v>287</v>
      </c>
      <c r="AW58" s="25" t="s">
        <v>288</v>
      </c>
      <c r="AX58" s="83">
        <v>5</v>
      </c>
      <c r="AY58" s="187"/>
      <c r="AZ58" s="212"/>
      <c r="BA58" s="187"/>
      <c r="BB58" s="265">
        <f t="shared" si="30"/>
      </c>
      <c r="BC58" s="31"/>
      <c r="BD58" s="171">
        <f t="shared" si="34"/>
      </c>
      <c r="BE58" s="171">
        <f t="shared" si="35"/>
      </c>
      <c r="BF58" s="188"/>
      <c r="BG58" s="221"/>
      <c r="BH58" s="206"/>
      <c r="BI58" s="260"/>
      <c r="BJ58" s="189"/>
      <c r="BK58" s="206"/>
      <c r="BL58" s="189"/>
      <c r="BM58" s="263">
        <f t="shared" si="32"/>
      </c>
      <c r="BN58" s="290"/>
      <c r="BR58" s="71">
        <f t="shared" si="8"/>
        <v>0</v>
      </c>
      <c r="BS58" s="236">
        <f t="shared" si="9"/>
        <v>0</v>
      </c>
      <c r="BT58" s="155">
        <f t="shared" si="10"/>
        <v>0</v>
      </c>
      <c r="BU58" s="71">
        <f t="shared" si="11"/>
        <v>0</v>
      </c>
      <c r="BV58" s="236">
        <f t="shared" si="12"/>
        <v>0</v>
      </c>
      <c r="BW58" s="155">
        <f t="shared" si="13"/>
        <v>0</v>
      </c>
      <c r="BX58" s="71">
        <f t="shared" si="14"/>
        <v>0</v>
      </c>
      <c r="BY58" s="236">
        <f t="shared" si="15"/>
        <v>0</v>
      </c>
      <c r="BZ58" s="155">
        <f t="shared" si="16"/>
        <v>0</v>
      </c>
      <c r="CA58" s="71">
        <f t="shared" si="17"/>
        <v>0</v>
      </c>
      <c r="CB58" s="236">
        <f t="shared" si="18"/>
        <v>0</v>
      </c>
      <c r="CC58" s="155">
        <f t="shared" si="19"/>
        <v>0</v>
      </c>
      <c r="CD58" s="71">
        <f t="shared" si="20"/>
        <v>0</v>
      </c>
      <c r="CE58" s="236">
        <f t="shared" si="21"/>
        <v>0</v>
      </c>
      <c r="CF58" s="155">
        <f t="shared" si="22"/>
        <v>0</v>
      </c>
      <c r="CG58" s="71">
        <f t="shared" si="23"/>
        <v>0</v>
      </c>
      <c r="CH58" s="236">
        <f t="shared" si="24"/>
        <v>0</v>
      </c>
      <c r="CI58" s="155">
        <f t="shared" si="25"/>
        <v>0</v>
      </c>
    </row>
    <row r="59" spans="1:87" ht="10.5" customHeight="1">
      <c r="A59" s="161" t="s">
        <v>558</v>
      </c>
      <c r="B59" s="160" t="s">
        <v>33</v>
      </c>
      <c r="C59" s="60"/>
      <c r="D59" s="116" t="s">
        <v>48</v>
      </c>
      <c r="E59" s="304"/>
      <c r="F59" s="84">
        <v>2.4</v>
      </c>
      <c r="G59" s="188"/>
      <c r="H59" s="188"/>
      <c r="I59" s="189"/>
      <c r="J59" s="263">
        <f t="shared" si="29"/>
      </c>
      <c r="K59" s="53"/>
      <c r="L59" s="161" t="s">
        <v>616</v>
      </c>
      <c r="M59" s="161" t="s">
        <v>109</v>
      </c>
      <c r="N59" s="29"/>
      <c r="O59" s="2" t="s">
        <v>113</v>
      </c>
      <c r="P59" s="307"/>
      <c r="Q59" s="84">
        <v>1</v>
      </c>
      <c r="R59" s="188"/>
      <c r="S59" s="188"/>
      <c r="T59" s="189"/>
      <c r="U59" s="263">
        <f t="shared" si="2"/>
      </c>
      <c r="W59" s="31"/>
      <c r="X59" s="171" t="s">
        <v>688</v>
      </c>
      <c r="Y59" s="161" t="s">
        <v>519</v>
      </c>
      <c r="Z59" s="167"/>
      <c r="AA59" s="2" t="s">
        <v>168</v>
      </c>
      <c r="AB59" s="80"/>
      <c r="AC59" s="84">
        <v>2.8</v>
      </c>
      <c r="AD59" s="189"/>
      <c r="AE59" s="206"/>
      <c r="AF59" s="189"/>
      <c r="AG59" s="263">
        <f t="shared" si="3"/>
      </c>
      <c r="AH59" s="53"/>
      <c r="AI59" s="161" t="s">
        <v>757</v>
      </c>
      <c r="AJ59" s="161" t="s">
        <v>393</v>
      </c>
      <c r="AK59" s="21"/>
      <c r="AL59" s="35" t="s">
        <v>400</v>
      </c>
      <c r="AM59" s="307"/>
      <c r="AN59" s="85">
        <v>4.06</v>
      </c>
      <c r="AO59" s="191"/>
      <c r="AP59" s="207"/>
      <c r="AQ59" s="191"/>
      <c r="AR59" s="266">
        <f t="shared" si="33"/>
      </c>
      <c r="AS59" s="39"/>
      <c r="AT59" s="171" t="s">
        <v>813</v>
      </c>
      <c r="AU59" s="161" t="s">
        <v>909</v>
      </c>
      <c r="AV59" s="29"/>
      <c r="AW59" s="7" t="s">
        <v>289</v>
      </c>
      <c r="AX59" s="87">
        <v>2.3</v>
      </c>
      <c r="AY59" s="195"/>
      <c r="AZ59" s="211"/>
      <c r="BA59" s="195"/>
      <c r="BB59" s="264">
        <f t="shared" si="30"/>
      </c>
      <c r="BC59" s="31"/>
      <c r="BD59" s="171">
        <f t="shared" si="34"/>
      </c>
      <c r="BE59" s="171">
        <f t="shared" si="35"/>
      </c>
      <c r="BF59" s="188"/>
      <c r="BG59" s="222"/>
      <c r="BH59" s="223"/>
      <c r="BI59" s="260"/>
      <c r="BJ59" s="189"/>
      <c r="BK59" s="206"/>
      <c r="BL59" s="189"/>
      <c r="BM59" s="263">
        <f t="shared" si="32"/>
      </c>
      <c r="BN59" s="290"/>
      <c r="BR59" s="71">
        <f t="shared" si="8"/>
        <v>0</v>
      </c>
      <c r="BS59" s="236">
        <f t="shared" si="9"/>
        <v>0</v>
      </c>
      <c r="BT59" s="155">
        <f t="shared" si="10"/>
        <v>0</v>
      </c>
      <c r="BU59" s="71">
        <f t="shared" si="11"/>
        <v>0</v>
      </c>
      <c r="BV59" s="236">
        <f t="shared" si="12"/>
        <v>0</v>
      </c>
      <c r="BW59" s="155">
        <f t="shared" si="13"/>
        <v>0</v>
      </c>
      <c r="BX59" s="71">
        <f t="shared" si="14"/>
        <v>0</v>
      </c>
      <c r="BY59" s="236">
        <f t="shared" si="15"/>
        <v>0</v>
      </c>
      <c r="BZ59" s="155">
        <f t="shared" si="16"/>
        <v>0</v>
      </c>
      <c r="CA59" s="71">
        <f t="shared" si="17"/>
        <v>0</v>
      </c>
      <c r="CB59" s="236">
        <f t="shared" si="18"/>
        <v>0</v>
      </c>
      <c r="CC59" s="155">
        <f t="shared" si="19"/>
        <v>0</v>
      </c>
      <c r="CD59" s="71">
        <f t="shared" si="20"/>
        <v>0</v>
      </c>
      <c r="CE59" s="236">
        <f t="shared" si="21"/>
        <v>0</v>
      </c>
      <c r="CF59" s="155">
        <f t="shared" si="22"/>
        <v>0</v>
      </c>
      <c r="CG59" s="71">
        <f t="shared" si="23"/>
        <v>0</v>
      </c>
      <c r="CH59" s="236">
        <f t="shared" si="24"/>
        <v>0</v>
      </c>
      <c r="CI59" s="155">
        <f t="shared" si="25"/>
        <v>0</v>
      </c>
    </row>
    <row r="60" spans="1:87" ht="10.5" customHeight="1">
      <c r="A60" s="161" t="s">
        <v>559</v>
      </c>
      <c r="B60" s="160" t="s">
        <v>33</v>
      </c>
      <c r="C60" s="60"/>
      <c r="D60" s="116" t="s">
        <v>49</v>
      </c>
      <c r="E60" s="304"/>
      <c r="F60" s="84">
        <v>2</v>
      </c>
      <c r="G60" s="188"/>
      <c r="H60" s="188"/>
      <c r="I60" s="189"/>
      <c r="J60" s="263">
        <f t="shared" si="29"/>
      </c>
      <c r="K60" s="53"/>
      <c r="L60" s="161" t="s">
        <v>617</v>
      </c>
      <c r="M60" s="161" t="s">
        <v>114</v>
      </c>
      <c r="N60" s="26" t="s">
        <v>114</v>
      </c>
      <c r="O60" s="27" t="s">
        <v>115</v>
      </c>
      <c r="P60" s="105" t="s">
        <v>503</v>
      </c>
      <c r="Q60" s="241">
        <v>0.7</v>
      </c>
      <c r="R60" s="198"/>
      <c r="S60" s="198"/>
      <c r="T60" s="199"/>
      <c r="U60" s="275">
        <f t="shared" si="2"/>
      </c>
      <c r="W60" s="31" t="s">
        <v>187</v>
      </c>
      <c r="X60" s="171" t="s">
        <v>689</v>
      </c>
      <c r="Y60" s="161" t="s">
        <v>519</v>
      </c>
      <c r="Z60" s="38"/>
      <c r="AA60" s="2" t="s">
        <v>169</v>
      </c>
      <c r="AB60" s="80"/>
      <c r="AC60" s="84">
        <v>2.1</v>
      </c>
      <c r="AD60" s="189"/>
      <c r="AE60" s="206"/>
      <c r="AF60" s="189"/>
      <c r="AG60" s="263">
        <f t="shared" si="3"/>
      </c>
      <c r="AH60" s="53"/>
      <c r="AI60" s="161" t="s">
        <v>877</v>
      </c>
      <c r="AJ60" s="161" t="s">
        <v>405</v>
      </c>
      <c r="AK60" s="8" t="s">
        <v>405</v>
      </c>
      <c r="AL60" s="9" t="s">
        <v>406</v>
      </c>
      <c r="AM60" s="306">
        <v>20</v>
      </c>
      <c r="AN60" s="243">
        <v>0.9</v>
      </c>
      <c r="AO60" s="203"/>
      <c r="AP60" s="209"/>
      <c r="AQ60" s="203"/>
      <c r="AR60" s="267">
        <f t="shared" si="33"/>
      </c>
      <c r="AS60" s="39"/>
      <c r="AT60" s="171" t="s">
        <v>814</v>
      </c>
      <c r="AU60" s="161" t="s">
        <v>910</v>
      </c>
      <c r="AV60" s="21" t="s">
        <v>290</v>
      </c>
      <c r="AW60" s="25" t="s">
        <v>291</v>
      </c>
      <c r="AX60" s="83">
        <v>4</v>
      </c>
      <c r="AY60" s="187"/>
      <c r="AZ60" s="212"/>
      <c r="BA60" s="187"/>
      <c r="BB60" s="265">
        <f aca="true" t="shared" si="36" ref="BB60:BB76">IF(SUM(AY60:BA60)=0,"",SUM(AY60:BA60)*AX60)</f>
      </c>
      <c r="BC60" s="31"/>
      <c r="BD60" s="171">
        <f t="shared" si="34"/>
      </c>
      <c r="BE60" s="171">
        <f t="shared" si="35"/>
      </c>
      <c r="BF60" s="188"/>
      <c r="BG60" s="222"/>
      <c r="BH60" s="223"/>
      <c r="BI60" s="260"/>
      <c r="BJ60" s="189"/>
      <c r="BK60" s="206"/>
      <c r="BL60" s="189"/>
      <c r="BM60" s="263">
        <f t="shared" si="32"/>
      </c>
      <c r="BN60" s="290"/>
      <c r="BR60" s="71">
        <f t="shared" si="8"/>
        <v>0</v>
      </c>
      <c r="BS60" s="236">
        <f t="shared" si="9"/>
        <v>0</v>
      </c>
      <c r="BT60" s="155">
        <f t="shared" si="10"/>
        <v>0</v>
      </c>
      <c r="BU60" s="71">
        <f t="shared" si="11"/>
        <v>0</v>
      </c>
      <c r="BV60" s="236">
        <f t="shared" si="12"/>
        <v>0</v>
      </c>
      <c r="BW60" s="155">
        <f t="shared" si="13"/>
        <v>0</v>
      </c>
      <c r="BX60" s="71">
        <f t="shared" si="14"/>
        <v>0</v>
      </c>
      <c r="BY60" s="236">
        <f t="shared" si="15"/>
        <v>0</v>
      </c>
      <c r="BZ60" s="155">
        <f t="shared" si="16"/>
        <v>0</v>
      </c>
      <c r="CA60" s="71">
        <f t="shared" si="17"/>
        <v>0</v>
      </c>
      <c r="CB60" s="236">
        <f t="shared" si="18"/>
        <v>0</v>
      </c>
      <c r="CC60" s="155">
        <f t="shared" si="19"/>
        <v>0</v>
      </c>
      <c r="CD60" s="71">
        <f t="shared" si="20"/>
        <v>0</v>
      </c>
      <c r="CE60" s="236">
        <f t="shared" si="21"/>
        <v>0</v>
      </c>
      <c r="CF60" s="155">
        <f t="shared" si="22"/>
        <v>0</v>
      </c>
      <c r="CG60" s="71">
        <f t="shared" si="23"/>
        <v>0</v>
      </c>
      <c r="CH60" s="236">
        <f t="shared" si="24"/>
        <v>0</v>
      </c>
      <c r="CI60" s="155">
        <f t="shared" si="25"/>
        <v>0</v>
      </c>
    </row>
    <row r="61" spans="1:87" ht="10.5" customHeight="1">
      <c r="A61" s="161" t="s">
        <v>560</v>
      </c>
      <c r="B61" s="160" t="s">
        <v>33</v>
      </c>
      <c r="C61" s="56"/>
      <c r="D61" s="116" t="s">
        <v>206</v>
      </c>
      <c r="E61" s="304"/>
      <c r="F61" s="84">
        <v>1.4</v>
      </c>
      <c r="G61" s="188"/>
      <c r="H61" s="188"/>
      <c r="I61" s="189"/>
      <c r="J61" s="263">
        <f t="shared" si="29"/>
      </c>
      <c r="K61" s="53"/>
      <c r="L61" s="161" t="s">
        <v>618</v>
      </c>
      <c r="M61" s="161" t="s">
        <v>116</v>
      </c>
      <c r="N61" s="8" t="s">
        <v>116</v>
      </c>
      <c r="O61" s="4" t="s">
        <v>117</v>
      </c>
      <c r="P61" s="306">
        <v>30</v>
      </c>
      <c r="Q61" s="86">
        <v>6.4</v>
      </c>
      <c r="R61" s="196"/>
      <c r="S61" s="196"/>
      <c r="T61" s="197"/>
      <c r="U61" s="262">
        <f t="shared" si="2"/>
      </c>
      <c r="W61" s="31"/>
      <c r="X61" s="171" t="s">
        <v>690</v>
      </c>
      <c r="Y61" s="161" t="s">
        <v>519</v>
      </c>
      <c r="Z61" s="32"/>
      <c r="AA61" s="7" t="s">
        <v>170</v>
      </c>
      <c r="AB61" s="81"/>
      <c r="AC61" s="87">
        <v>1.4</v>
      </c>
      <c r="AD61" s="195"/>
      <c r="AE61" s="211"/>
      <c r="AF61" s="195"/>
      <c r="AG61" s="264">
        <f t="shared" si="3"/>
      </c>
      <c r="AH61" s="53"/>
      <c r="AI61" s="161" t="s">
        <v>878</v>
      </c>
      <c r="AJ61" s="161" t="s">
        <v>405</v>
      </c>
      <c r="AK61" s="21"/>
      <c r="AL61" s="2" t="s">
        <v>407</v>
      </c>
      <c r="AM61" s="304"/>
      <c r="AN61" s="84">
        <v>0.9</v>
      </c>
      <c r="AO61" s="189"/>
      <c r="AP61" s="206"/>
      <c r="AQ61" s="189"/>
      <c r="AR61" s="263">
        <f t="shared" si="33"/>
      </c>
      <c r="AS61" s="39"/>
      <c r="AT61" s="171" t="s">
        <v>815</v>
      </c>
      <c r="AU61" s="161" t="s">
        <v>910</v>
      </c>
      <c r="AV61" s="29"/>
      <c r="AW61" s="7" t="s">
        <v>292</v>
      </c>
      <c r="AX61" s="87">
        <v>0.9</v>
      </c>
      <c r="AY61" s="195"/>
      <c r="AZ61" s="211"/>
      <c r="BA61" s="195"/>
      <c r="BB61" s="264">
        <f t="shared" si="36"/>
      </c>
      <c r="BC61" s="31"/>
      <c r="BD61" s="171">
        <f t="shared" si="34"/>
      </c>
      <c r="BE61" s="171">
        <f t="shared" si="35"/>
      </c>
      <c r="BF61" s="188"/>
      <c r="BG61" s="222"/>
      <c r="BH61" s="223"/>
      <c r="BI61" s="260"/>
      <c r="BJ61" s="189"/>
      <c r="BK61" s="206"/>
      <c r="BL61" s="189"/>
      <c r="BM61" s="263">
        <f t="shared" si="32"/>
      </c>
      <c r="BN61" s="290"/>
      <c r="BR61" s="71">
        <f t="shared" si="8"/>
        <v>0</v>
      </c>
      <c r="BS61" s="236">
        <f t="shared" si="9"/>
        <v>0</v>
      </c>
      <c r="BT61" s="155">
        <f t="shared" si="10"/>
        <v>0</v>
      </c>
      <c r="BU61" s="71">
        <f t="shared" si="11"/>
        <v>0</v>
      </c>
      <c r="BV61" s="236">
        <f t="shared" si="12"/>
        <v>0</v>
      </c>
      <c r="BW61" s="155">
        <f t="shared" si="13"/>
        <v>0</v>
      </c>
      <c r="BX61" s="71">
        <f t="shared" si="14"/>
        <v>0</v>
      </c>
      <c r="BY61" s="236">
        <f t="shared" si="15"/>
        <v>0</v>
      </c>
      <c r="BZ61" s="155">
        <f t="shared" si="16"/>
        <v>0</v>
      </c>
      <c r="CA61" s="71">
        <f t="shared" si="17"/>
        <v>0</v>
      </c>
      <c r="CB61" s="236">
        <f t="shared" si="18"/>
        <v>0</v>
      </c>
      <c r="CC61" s="155">
        <f t="shared" si="19"/>
        <v>0</v>
      </c>
      <c r="CD61" s="71">
        <f t="shared" si="20"/>
        <v>0</v>
      </c>
      <c r="CE61" s="236">
        <f t="shared" si="21"/>
        <v>0</v>
      </c>
      <c r="CF61" s="155">
        <f t="shared" si="22"/>
        <v>0</v>
      </c>
      <c r="CG61" s="71">
        <f t="shared" si="23"/>
        <v>0</v>
      </c>
      <c r="CH61" s="236">
        <f t="shared" si="24"/>
        <v>0</v>
      </c>
      <c r="CI61" s="155">
        <f t="shared" si="25"/>
        <v>0</v>
      </c>
    </row>
    <row r="62" spans="1:87" ht="10.5" customHeight="1">
      <c r="A62" s="161" t="s">
        <v>561</v>
      </c>
      <c r="B62" s="160" t="s">
        <v>33</v>
      </c>
      <c r="C62" s="59" t="s">
        <v>132</v>
      </c>
      <c r="D62" s="118" t="s">
        <v>50</v>
      </c>
      <c r="E62" s="304"/>
      <c r="F62" s="84">
        <v>3.2</v>
      </c>
      <c r="G62" s="188"/>
      <c r="H62" s="188"/>
      <c r="I62" s="189"/>
      <c r="J62" s="263">
        <f t="shared" si="29"/>
      </c>
      <c r="K62" s="53"/>
      <c r="L62" s="161" t="s">
        <v>619</v>
      </c>
      <c r="M62" s="161" t="s">
        <v>116</v>
      </c>
      <c r="N62" s="21"/>
      <c r="O62" s="2" t="s">
        <v>118</v>
      </c>
      <c r="P62" s="304"/>
      <c r="Q62" s="84">
        <v>5.4</v>
      </c>
      <c r="R62" s="188"/>
      <c r="S62" s="188"/>
      <c r="T62" s="189"/>
      <c r="U62" s="263">
        <f t="shared" si="2"/>
      </c>
      <c r="W62" s="31" t="s">
        <v>315</v>
      </c>
      <c r="X62" s="171" t="s">
        <v>691</v>
      </c>
      <c r="Y62" s="161" t="s">
        <v>518</v>
      </c>
      <c r="Z62" s="11" t="s">
        <v>171</v>
      </c>
      <c r="AA62" s="4" t="s">
        <v>166</v>
      </c>
      <c r="AB62" s="95"/>
      <c r="AC62" s="86">
        <v>3.3</v>
      </c>
      <c r="AD62" s="197"/>
      <c r="AE62" s="205"/>
      <c r="AF62" s="197"/>
      <c r="AG62" s="262">
        <f t="shared" si="3"/>
      </c>
      <c r="AH62" s="53"/>
      <c r="AI62" s="161" t="s">
        <v>879</v>
      </c>
      <c r="AJ62" s="161" t="s">
        <v>405</v>
      </c>
      <c r="AK62" s="21"/>
      <c r="AL62" s="2" t="s">
        <v>408</v>
      </c>
      <c r="AM62" s="304"/>
      <c r="AN62" s="84">
        <v>1.1</v>
      </c>
      <c r="AO62" s="189"/>
      <c r="AP62" s="206"/>
      <c r="AQ62" s="189"/>
      <c r="AR62" s="263">
        <f t="shared" si="33"/>
      </c>
      <c r="AS62" s="39"/>
      <c r="AT62" s="171" t="s">
        <v>816</v>
      </c>
      <c r="AU62" s="161" t="s">
        <v>411</v>
      </c>
      <c r="AV62" s="8" t="s">
        <v>411</v>
      </c>
      <c r="AW62" s="4" t="s">
        <v>412</v>
      </c>
      <c r="AX62" s="86">
        <v>13.5</v>
      </c>
      <c r="AY62" s="197"/>
      <c r="AZ62" s="205"/>
      <c r="BA62" s="197"/>
      <c r="BB62" s="262">
        <f t="shared" si="36"/>
      </c>
      <c r="BC62" s="155"/>
      <c r="BD62" s="171">
        <f t="shared" si="34"/>
      </c>
      <c r="BE62" s="171">
        <f t="shared" si="35"/>
      </c>
      <c r="BF62" s="188"/>
      <c r="BG62" s="222"/>
      <c r="BH62" s="223"/>
      <c r="BI62" s="260"/>
      <c r="BJ62" s="189"/>
      <c r="BK62" s="206"/>
      <c r="BL62" s="189"/>
      <c r="BM62" s="263">
        <f t="shared" si="32"/>
      </c>
      <c r="BN62" s="290"/>
      <c r="BR62" s="71">
        <f t="shared" si="8"/>
        <v>0</v>
      </c>
      <c r="BS62" s="236">
        <f t="shared" si="9"/>
        <v>0</v>
      </c>
      <c r="BT62" s="155">
        <f t="shared" si="10"/>
        <v>0</v>
      </c>
      <c r="BU62" s="71">
        <f t="shared" si="11"/>
        <v>0</v>
      </c>
      <c r="BV62" s="236">
        <f t="shared" si="12"/>
        <v>0</v>
      </c>
      <c r="BW62" s="155">
        <f t="shared" si="13"/>
        <v>0</v>
      </c>
      <c r="BX62" s="71">
        <f t="shared" si="14"/>
        <v>0</v>
      </c>
      <c r="BY62" s="236">
        <f t="shared" si="15"/>
        <v>0</v>
      </c>
      <c r="BZ62" s="155">
        <f t="shared" si="16"/>
        <v>0</v>
      </c>
      <c r="CA62" s="71">
        <f t="shared" si="17"/>
        <v>0</v>
      </c>
      <c r="CB62" s="236">
        <f t="shared" si="18"/>
        <v>0</v>
      </c>
      <c r="CC62" s="155">
        <f t="shared" si="19"/>
        <v>0</v>
      </c>
      <c r="CD62" s="71">
        <f t="shared" si="20"/>
        <v>0</v>
      </c>
      <c r="CE62" s="236">
        <f t="shared" si="21"/>
        <v>0</v>
      </c>
      <c r="CF62" s="155">
        <f t="shared" si="22"/>
        <v>0</v>
      </c>
      <c r="CG62" s="71">
        <f t="shared" si="23"/>
        <v>0</v>
      </c>
      <c r="CH62" s="236">
        <f t="shared" si="24"/>
        <v>0</v>
      </c>
      <c r="CI62" s="155">
        <f t="shared" si="25"/>
        <v>0</v>
      </c>
    </row>
    <row r="63" spans="1:87" ht="10.5" customHeight="1">
      <c r="A63" s="161" t="s">
        <v>562</v>
      </c>
      <c r="B63" s="160" t="s">
        <v>33</v>
      </c>
      <c r="C63" s="60"/>
      <c r="D63" s="118" t="s">
        <v>51</v>
      </c>
      <c r="E63" s="304"/>
      <c r="F63" s="84">
        <v>2.8</v>
      </c>
      <c r="G63" s="188"/>
      <c r="H63" s="188"/>
      <c r="I63" s="189"/>
      <c r="J63" s="263">
        <f t="shared" si="29"/>
      </c>
      <c r="K63" s="53"/>
      <c r="L63" s="161" t="s">
        <v>620</v>
      </c>
      <c r="M63" s="161" t="s">
        <v>116</v>
      </c>
      <c r="N63" s="21"/>
      <c r="O63" s="35" t="s">
        <v>119</v>
      </c>
      <c r="P63" s="305"/>
      <c r="Q63" s="85">
        <v>4.2</v>
      </c>
      <c r="R63" s="190"/>
      <c r="S63" s="190"/>
      <c r="T63" s="191"/>
      <c r="U63" s="266">
        <f t="shared" si="2"/>
      </c>
      <c r="W63" s="31"/>
      <c r="X63" s="171" t="s">
        <v>692</v>
      </c>
      <c r="Y63" s="161" t="s">
        <v>518</v>
      </c>
      <c r="Z63" s="167" t="s">
        <v>380</v>
      </c>
      <c r="AA63" s="2" t="s">
        <v>167</v>
      </c>
      <c r="AB63" s="80"/>
      <c r="AC63" s="84">
        <v>3</v>
      </c>
      <c r="AD63" s="189"/>
      <c r="AE63" s="206"/>
      <c r="AF63" s="189"/>
      <c r="AG63" s="263">
        <f t="shared" si="3"/>
      </c>
      <c r="AH63" s="53"/>
      <c r="AI63" s="161" t="s">
        <v>880</v>
      </c>
      <c r="AJ63" s="161" t="s">
        <v>405</v>
      </c>
      <c r="AK63" s="29"/>
      <c r="AL63" s="7" t="s">
        <v>409</v>
      </c>
      <c r="AM63" s="307"/>
      <c r="AN63" s="87">
        <v>1.1</v>
      </c>
      <c r="AO63" s="195"/>
      <c r="AP63" s="211"/>
      <c r="AQ63" s="195"/>
      <c r="AR63" s="264">
        <f t="shared" si="33"/>
      </c>
      <c r="AS63" s="39"/>
      <c r="AT63" s="171" t="s">
        <v>817</v>
      </c>
      <c r="AU63" s="161" t="s">
        <v>411</v>
      </c>
      <c r="AV63" s="21"/>
      <c r="AW63" s="2" t="s">
        <v>413</v>
      </c>
      <c r="AX63" s="84">
        <v>9.7</v>
      </c>
      <c r="AY63" s="189"/>
      <c r="AZ63" s="206"/>
      <c r="BA63" s="189"/>
      <c r="BB63" s="263">
        <f t="shared" si="36"/>
      </c>
      <c r="BC63" s="31"/>
      <c r="BD63" s="171">
        <f t="shared" si="34"/>
      </c>
      <c r="BE63" s="171">
        <f t="shared" si="35"/>
      </c>
      <c r="BF63" s="188"/>
      <c r="BG63" s="222"/>
      <c r="BH63" s="223"/>
      <c r="BI63" s="260"/>
      <c r="BJ63" s="189"/>
      <c r="BK63" s="206"/>
      <c r="BL63" s="189"/>
      <c r="BM63" s="263">
        <f t="shared" si="32"/>
      </c>
      <c r="BN63" s="290"/>
      <c r="BR63" s="71">
        <f t="shared" si="8"/>
        <v>0</v>
      </c>
      <c r="BS63" s="236">
        <f t="shared" si="9"/>
        <v>0</v>
      </c>
      <c r="BT63" s="155">
        <f t="shared" si="10"/>
        <v>0</v>
      </c>
      <c r="BU63" s="71">
        <f t="shared" si="11"/>
        <v>0</v>
      </c>
      <c r="BV63" s="236">
        <f t="shared" si="12"/>
        <v>0</v>
      </c>
      <c r="BW63" s="155">
        <f t="shared" si="13"/>
        <v>0</v>
      </c>
      <c r="BX63" s="71">
        <f t="shared" si="14"/>
        <v>0</v>
      </c>
      <c r="BY63" s="236">
        <f t="shared" si="15"/>
        <v>0</v>
      </c>
      <c r="BZ63" s="155">
        <f t="shared" si="16"/>
        <v>0</v>
      </c>
      <c r="CA63" s="71">
        <f t="shared" si="17"/>
        <v>0</v>
      </c>
      <c r="CB63" s="236">
        <f t="shared" si="18"/>
        <v>0</v>
      </c>
      <c r="CC63" s="155">
        <f t="shared" si="19"/>
        <v>0</v>
      </c>
      <c r="CD63" s="71">
        <f t="shared" si="20"/>
        <v>0</v>
      </c>
      <c r="CE63" s="236">
        <f t="shared" si="21"/>
        <v>0</v>
      </c>
      <c r="CF63" s="155">
        <f t="shared" si="22"/>
        <v>0</v>
      </c>
      <c r="CG63" s="71">
        <f t="shared" si="23"/>
        <v>0</v>
      </c>
      <c r="CH63" s="236">
        <f t="shared" si="24"/>
        <v>0</v>
      </c>
      <c r="CI63" s="155">
        <f t="shared" si="25"/>
        <v>0</v>
      </c>
    </row>
    <row r="64" spans="1:87" ht="10.5" customHeight="1">
      <c r="A64" s="161" t="s">
        <v>563</v>
      </c>
      <c r="B64" s="160" t="s">
        <v>33</v>
      </c>
      <c r="C64" s="60"/>
      <c r="D64" s="118" t="s">
        <v>52</v>
      </c>
      <c r="E64" s="304"/>
      <c r="F64" s="84">
        <v>2.4</v>
      </c>
      <c r="G64" s="188"/>
      <c r="H64" s="188"/>
      <c r="I64" s="189"/>
      <c r="J64" s="263">
        <f t="shared" si="29"/>
      </c>
      <c r="K64" s="53"/>
      <c r="L64" s="161" t="s">
        <v>621</v>
      </c>
      <c r="M64" s="161" t="s">
        <v>116</v>
      </c>
      <c r="N64" s="29"/>
      <c r="O64" s="7" t="s">
        <v>479</v>
      </c>
      <c r="P64" s="81"/>
      <c r="Q64" s="87">
        <v>3.2</v>
      </c>
      <c r="R64" s="194"/>
      <c r="S64" s="194"/>
      <c r="T64" s="195"/>
      <c r="U64" s="264">
        <f t="shared" si="2"/>
      </c>
      <c r="W64" s="31" t="s">
        <v>182</v>
      </c>
      <c r="X64" s="171" t="s">
        <v>693</v>
      </c>
      <c r="Y64" s="161" t="s">
        <v>518</v>
      </c>
      <c r="Z64" s="38"/>
      <c r="AA64" s="2" t="s">
        <v>168</v>
      </c>
      <c r="AB64" s="80"/>
      <c r="AC64" s="84">
        <v>2.2</v>
      </c>
      <c r="AD64" s="189"/>
      <c r="AE64" s="206"/>
      <c r="AF64" s="189"/>
      <c r="AG64" s="263">
        <f t="shared" si="3"/>
      </c>
      <c r="AH64" s="53"/>
      <c r="AI64" s="161" t="s">
        <v>758</v>
      </c>
      <c r="AJ64" s="161" t="s">
        <v>404</v>
      </c>
      <c r="AK64" s="8" t="s">
        <v>404</v>
      </c>
      <c r="AL64" s="35" t="s">
        <v>401</v>
      </c>
      <c r="AM64" s="94"/>
      <c r="AN64" s="85">
        <v>52.36</v>
      </c>
      <c r="AO64" s="191"/>
      <c r="AP64" s="207"/>
      <c r="AQ64" s="191"/>
      <c r="AR64" s="266">
        <f t="shared" si="33"/>
      </c>
      <c r="AS64" s="39"/>
      <c r="AT64" s="171" t="s">
        <v>818</v>
      </c>
      <c r="AU64" s="161" t="s">
        <v>411</v>
      </c>
      <c r="AV64" s="53"/>
      <c r="AW64" s="2" t="s">
        <v>414</v>
      </c>
      <c r="AX64" s="84">
        <v>7.4</v>
      </c>
      <c r="AY64" s="189"/>
      <c r="AZ64" s="206"/>
      <c r="BA64" s="189"/>
      <c r="BB64" s="263">
        <f t="shared" si="36"/>
      </c>
      <c r="BC64" s="31"/>
      <c r="BD64" s="171">
        <f t="shared" si="34"/>
      </c>
      <c r="BE64" s="171">
        <f t="shared" si="35"/>
      </c>
      <c r="BF64" s="188"/>
      <c r="BG64" s="222"/>
      <c r="BH64" s="223"/>
      <c r="BI64" s="260"/>
      <c r="BJ64" s="189"/>
      <c r="BK64" s="206"/>
      <c r="BL64" s="189"/>
      <c r="BM64" s="263">
        <f t="shared" si="32"/>
      </c>
      <c r="BN64" s="290"/>
      <c r="BR64" s="71">
        <f t="shared" si="8"/>
        <v>0</v>
      </c>
      <c r="BS64" s="236">
        <f t="shared" si="9"/>
        <v>0</v>
      </c>
      <c r="BT64" s="155">
        <f t="shared" si="10"/>
        <v>0</v>
      </c>
      <c r="BU64" s="71">
        <f t="shared" si="11"/>
        <v>0</v>
      </c>
      <c r="BV64" s="236">
        <f t="shared" si="12"/>
        <v>0</v>
      </c>
      <c r="BW64" s="155">
        <f t="shared" si="13"/>
        <v>0</v>
      </c>
      <c r="BX64" s="71">
        <f t="shared" si="14"/>
        <v>0</v>
      </c>
      <c r="BY64" s="236">
        <f t="shared" si="15"/>
        <v>0</v>
      </c>
      <c r="BZ64" s="155">
        <f t="shared" si="16"/>
        <v>0</v>
      </c>
      <c r="CA64" s="71">
        <f t="shared" si="17"/>
        <v>0</v>
      </c>
      <c r="CB64" s="236">
        <f t="shared" si="18"/>
        <v>0</v>
      </c>
      <c r="CC64" s="155">
        <f t="shared" si="19"/>
        <v>0</v>
      </c>
      <c r="CD64" s="71">
        <f t="shared" si="20"/>
        <v>0</v>
      </c>
      <c r="CE64" s="236">
        <f t="shared" si="21"/>
        <v>0</v>
      </c>
      <c r="CF64" s="155">
        <f t="shared" si="22"/>
        <v>0</v>
      </c>
      <c r="CG64" s="71">
        <f t="shared" si="23"/>
        <v>0</v>
      </c>
      <c r="CH64" s="236">
        <f t="shared" si="24"/>
        <v>0</v>
      </c>
      <c r="CI64" s="155">
        <f t="shared" si="25"/>
        <v>0</v>
      </c>
    </row>
    <row r="65" spans="1:87" ht="10.5" customHeight="1">
      <c r="A65" s="161" t="s">
        <v>564</v>
      </c>
      <c r="B65" s="160" t="s">
        <v>33</v>
      </c>
      <c r="C65" s="60"/>
      <c r="D65" s="118" t="s">
        <v>53</v>
      </c>
      <c r="E65" s="304"/>
      <c r="F65" s="84">
        <v>2</v>
      </c>
      <c r="G65" s="188"/>
      <c r="H65" s="188"/>
      <c r="I65" s="189"/>
      <c r="J65" s="263">
        <f t="shared" si="29"/>
      </c>
      <c r="K65" s="53"/>
      <c r="L65" s="161" t="s">
        <v>622</v>
      </c>
      <c r="M65" s="161" t="s">
        <v>516</v>
      </c>
      <c r="N65" s="228" t="s">
        <v>344</v>
      </c>
      <c r="O65" s="4" t="s">
        <v>346</v>
      </c>
      <c r="P65" s="306" t="s">
        <v>502</v>
      </c>
      <c r="Q65" s="86">
        <v>0.7</v>
      </c>
      <c r="R65" s="196"/>
      <c r="S65" s="196"/>
      <c r="T65" s="197"/>
      <c r="U65" s="262">
        <f t="shared" si="2"/>
      </c>
      <c r="W65" s="31"/>
      <c r="X65" s="171" t="s">
        <v>694</v>
      </c>
      <c r="Y65" s="161" t="s">
        <v>518</v>
      </c>
      <c r="Z65" s="38"/>
      <c r="AA65" s="2" t="s">
        <v>169</v>
      </c>
      <c r="AB65" s="80"/>
      <c r="AC65" s="84">
        <v>1.7</v>
      </c>
      <c r="AD65" s="189"/>
      <c r="AE65" s="206"/>
      <c r="AF65" s="189"/>
      <c r="AG65" s="263">
        <f t="shared" si="3"/>
      </c>
      <c r="AH65" s="53"/>
      <c r="AI65" s="161" t="s">
        <v>759</v>
      </c>
      <c r="AJ65" s="161" t="s">
        <v>404</v>
      </c>
      <c r="AK65" s="21"/>
      <c r="AL65" s="2" t="s">
        <v>402</v>
      </c>
      <c r="AM65" s="80"/>
      <c r="AN65" s="84">
        <v>47.6</v>
      </c>
      <c r="AO65" s="189"/>
      <c r="AP65" s="206"/>
      <c r="AQ65" s="189"/>
      <c r="AR65" s="263">
        <f t="shared" si="33"/>
      </c>
      <c r="AS65" s="39"/>
      <c r="AT65" s="171" t="s">
        <v>819</v>
      </c>
      <c r="AU65" s="161" t="s">
        <v>411</v>
      </c>
      <c r="AV65" s="53"/>
      <c r="AW65" s="80" t="s">
        <v>483</v>
      </c>
      <c r="AX65" s="253">
        <v>0.01</v>
      </c>
      <c r="AY65" s="189"/>
      <c r="AZ65" s="206"/>
      <c r="BA65" s="189"/>
      <c r="BB65" s="263">
        <f t="shared" si="36"/>
      </c>
      <c r="BC65" s="31"/>
      <c r="BD65" s="171">
        <f t="shared" si="34"/>
      </c>
      <c r="BE65" s="171">
        <f t="shared" si="35"/>
      </c>
      <c r="BF65" s="188"/>
      <c r="BG65" s="222"/>
      <c r="BH65" s="223"/>
      <c r="BI65" s="260"/>
      <c r="BJ65" s="189"/>
      <c r="BK65" s="206"/>
      <c r="BL65" s="189"/>
      <c r="BM65" s="263">
        <f t="shared" si="32"/>
      </c>
      <c r="BN65" s="290"/>
      <c r="BR65" s="71">
        <f t="shared" si="8"/>
        <v>0</v>
      </c>
      <c r="BS65" s="236">
        <f t="shared" si="9"/>
        <v>0</v>
      </c>
      <c r="BT65" s="155">
        <f t="shared" si="10"/>
        <v>0</v>
      </c>
      <c r="BU65" s="71">
        <f t="shared" si="11"/>
        <v>0</v>
      </c>
      <c r="BV65" s="236">
        <f t="shared" si="12"/>
        <v>0</v>
      </c>
      <c r="BW65" s="155">
        <f t="shared" si="13"/>
        <v>0</v>
      </c>
      <c r="BX65" s="71">
        <f t="shared" si="14"/>
        <v>0</v>
      </c>
      <c r="BY65" s="236">
        <f t="shared" si="15"/>
        <v>0</v>
      </c>
      <c r="BZ65" s="155">
        <f t="shared" si="16"/>
        <v>0</v>
      </c>
      <c r="CA65" s="71">
        <f t="shared" si="17"/>
        <v>0</v>
      </c>
      <c r="CB65" s="236">
        <f t="shared" si="18"/>
        <v>0</v>
      </c>
      <c r="CC65" s="155">
        <f t="shared" si="19"/>
        <v>0</v>
      </c>
      <c r="CD65" s="71">
        <f t="shared" si="20"/>
        <v>0</v>
      </c>
      <c r="CE65" s="236">
        <f t="shared" si="21"/>
        <v>0</v>
      </c>
      <c r="CF65" s="155">
        <f t="shared" si="22"/>
        <v>0</v>
      </c>
      <c r="CG65" s="71">
        <f t="shared" si="23"/>
        <v>0</v>
      </c>
      <c r="CH65" s="236">
        <f t="shared" si="24"/>
        <v>0</v>
      </c>
      <c r="CI65" s="155">
        <f t="shared" si="25"/>
        <v>0</v>
      </c>
    </row>
    <row r="66" spans="1:87" ht="10.5" customHeight="1">
      <c r="A66" s="161" t="s">
        <v>565</v>
      </c>
      <c r="B66" s="160" t="s">
        <v>33</v>
      </c>
      <c r="C66" s="61"/>
      <c r="D66" s="119" t="s">
        <v>207</v>
      </c>
      <c r="E66" s="307"/>
      <c r="F66" s="87">
        <v>1.2</v>
      </c>
      <c r="G66" s="194"/>
      <c r="H66" s="194"/>
      <c r="I66" s="195"/>
      <c r="J66" s="264">
        <f t="shared" si="29"/>
      </c>
      <c r="K66" s="53"/>
      <c r="L66" s="161" t="s">
        <v>623</v>
      </c>
      <c r="M66" s="161" t="s">
        <v>516</v>
      </c>
      <c r="N66" s="229" t="s">
        <v>347</v>
      </c>
      <c r="O66" s="2" t="s">
        <v>345</v>
      </c>
      <c r="P66" s="304"/>
      <c r="Q66" s="84">
        <v>0.9</v>
      </c>
      <c r="R66" s="188"/>
      <c r="S66" s="188"/>
      <c r="T66" s="189"/>
      <c r="U66" s="263">
        <f t="shared" si="2"/>
      </c>
      <c r="W66" s="31"/>
      <c r="X66" s="171" t="s">
        <v>695</v>
      </c>
      <c r="Y66" s="161" t="s">
        <v>518</v>
      </c>
      <c r="Z66" s="32"/>
      <c r="AA66" s="7" t="s">
        <v>170</v>
      </c>
      <c r="AB66" s="81"/>
      <c r="AC66" s="87">
        <v>1.1</v>
      </c>
      <c r="AD66" s="195"/>
      <c r="AE66" s="211"/>
      <c r="AF66" s="195"/>
      <c r="AG66" s="264">
        <f t="shared" si="3"/>
      </c>
      <c r="AH66" s="53"/>
      <c r="AI66" s="161" t="s">
        <v>760</v>
      </c>
      <c r="AJ66" s="161" t="s">
        <v>404</v>
      </c>
      <c r="AK66" s="21"/>
      <c r="AL66" s="2" t="s">
        <v>403</v>
      </c>
      <c r="AM66" s="80"/>
      <c r="AN66" s="84">
        <v>42.84</v>
      </c>
      <c r="AO66" s="189"/>
      <c r="AP66" s="206"/>
      <c r="AQ66" s="189"/>
      <c r="AR66" s="263">
        <f t="shared" si="33"/>
      </c>
      <c r="AS66" s="39"/>
      <c r="AT66" s="171" t="s">
        <v>820</v>
      </c>
      <c r="AU66" s="161" t="s">
        <v>411</v>
      </c>
      <c r="AV66" s="78"/>
      <c r="AW66" s="81" t="s">
        <v>484</v>
      </c>
      <c r="AX66" s="174">
        <v>0.01</v>
      </c>
      <c r="AY66" s="195"/>
      <c r="AZ66" s="211"/>
      <c r="BA66" s="195"/>
      <c r="BB66" s="264">
        <f t="shared" si="36"/>
      </c>
      <c r="BC66" s="31"/>
      <c r="BD66" s="171">
        <f t="shared" si="34"/>
      </c>
      <c r="BE66" s="171">
        <f t="shared" si="35"/>
      </c>
      <c r="BF66" s="188"/>
      <c r="BG66" s="222"/>
      <c r="BH66" s="223"/>
      <c r="BI66" s="260"/>
      <c r="BJ66" s="189"/>
      <c r="BK66" s="206"/>
      <c r="BL66" s="189"/>
      <c r="BM66" s="263">
        <f t="shared" si="32"/>
      </c>
      <c r="BN66" s="290"/>
      <c r="BR66" s="71">
        <f t="shared" si="8"/>
        <v>0</v>
      </c>
      <c r="BS66" s="236">
        <f t="shared" si="9"/>
        <v>0</v>
      </c>
      <c r="BT66" s="155">
        <f t="shared" si="10"/>
        <v>0</v>
      </c>
      <c r="BU66" s="71">
        <f t="shared" si="11"/>
        <v>0</v>
      </c>
      <c r="BV66" s="236">
        <f t="shared" si="12"/>
        <v>0</v>
      </c>
      <c r="BW66" s="155">
        <f t="shared" si="13"/>
        <v>0</v>
      </c>
      <c r="BX66" s="71">
        <f t="shared" si="14"/>
        <v>0</v>
      </c>
      <c r="BY66" s="236">
        <f t="shared" si="15"/>
        <v>0</v>
      </c>
      <c r="BZ66" s="155">
        <f t="shared" si="16"/>
        <v>0</v>
      </c>
      <c r="CA66" s="71">
        <f t="shared" si="17"/>
        <v>0</v>
      </c>
      <c r="CB66" s="236">
        <f t="shared" si="18"/>
        <v>0</v>
      </c>
      <c r="CC66" s="155">
        <f t="shared" si="19"/>
        <v>0</v>
      </c>
      <c r="CD66" s="71">
        <f t="shared" si="20"/>
        <v>0</v>
      </c>
      <c r="CE66" s="236">
        <f t="shared" si="21"/>
        <v>0</v>
      </c>
      <c r="CF66" s="155">
        <f t="shared" si="22"/>
        <v>0</v>
      </c>
      <c r="CG66" s="71">
        <f t="shared" si="23"/>
        <v>0</v>
      </c>
      <c r="CH66" s="236">
        <f t="shared" si="24"/>
        <v>0</v>
      </c>
      <c r="CI66" s="155">
        <f t="shared" si="25"/>
        <v>0</v>
      </c>
    </row>
    <row r="67" spans="1:87" ht="10.5" customHeight="1">
      <c r="A67" s="161" t="s">
        <v>566</v>
      </c>
      <c r="B67" s="161" t="s">
        <v>54</v>
      </c>
      <c r="C67" s="8" t="s">
        <v>54</v>
      </c>
      <c r="D67" s="4" t="s">
        <v>55</v>
      </c>
      <c r="E67" s="306">
        <v>100</v>
      </c>
      <c r="F67" s="86">
        <v>3.8</v>
      </c>
      <c r="G67" s="196"/>
      <c r="H67" s="196"/>
      <c r="I67" s="197"/>
      <c r="J67" s="262">
        <f t="shared" si="29"/>
      </c>
      <c r="K67" s="53"/>
      <c r="L67" s="161" t="s">
        <v>624</v>
      </c>
      <c r="M67" s="161" t="s">
        <v>516</v>
      </c>
      <c r="N67" s="229" t="s">
        <v>133</v>
      </c>
      <c r="O67" s="2" t="s">
        <v>120</v>
      </c>
      <c r="P67" s="304"/>
      <c r="Q67" s="84">
        <v>1</v>
      </c>
      <c r="R67" s="188"/>
      <c r="S67" s="188"/>
      <c r="T67" s="189"/>
      <c r="U67" s="263">
        <f t="shared" si="2"/>
      </c>
      <c r="W67" s="31"/>
      <c r="X67" s="171" t="s">
        <v>696</v>
      </c>
      <c r="Y67" s="161" t="s">
        <v>517</v>
      </c>
      <c r="Z67" s="38" t="s">
        <v>172</v>
      </c>
      <c r="AA67" s="25" t="s">
        <v>173</v>
      </c>
      <c r="AB67" s="93"/>
      <c r="AC67" s="83">
        <v>9.8</v>
      </c>
      <c r="AD67" s="187"/>
      <c r="AE67" s="212"/>
      <c r="AF67" s="187"/>
      <c r="AG67" s="265">
        <f t="shared" si="3"/>
      </c>
      <c r="AH67" s="53"/>
      <c r="AI67" s="161" t="s">
        <v>761</v>
      </c>
      <c r="AJ67" s="161" t="s">
        <v>404</v>
      </c>
      <c r="AK67" s="21"/>
      <c r="AL67" s="25" t="s">
        <v>394</v>
      </c>
      <c r="AM67" s="303">
        <v>25</v>
      </c>
      <c r="AN67" s="83">
        <v>38.08</v>
      </c>
      <c r="AO67" s="187"/>
      <c r="AP67" s="212"/>
      <c r="AQ67" s="187"/>
      <c r="AR67" s="265">
        <f t="shared" si="33"/>
      </c>
      <c r="AS67" s="39"/>
      <c r="AT67" s="171" t="s">
        <v>821</v>
      </c>
      <c r="AU67" s="161" t="s">
        <v>911</v>
      </c>
      <c r="AV67" s="8" t="s">
        <v>415</v>
      </c>
      <c r="AW67" s="9" t="s">
        <v>420</v>
      </c>
      <c r="AX67" s="86">
        <v>33</v>
      </c>
      <c r="AY67" s="197"/>
      <c r="AZ67" s="205"/>
      <c r="BA67" s="197"/>
      <c r="BB67" s="262">
        <f t="shared" si="36"/>
      </c>
      <c r="BC67" s="31"/>
      <c r="BD67" s="171">
        <f t="shared" si="34"/>
      </c>
      <c r="BE67" s="171">
        <f t="shared" si="35"/>
      </c>
      <c r="BF67" s="188"/>
      <c r="BG67" s="222"/>
      <c r="BH67" s="223"/>
      <c r="BI67" s="260"/>
      <c r="BJ67" s="189"/>
      <c r="BK67" s="206"/>
      <c r="BL67" s="189"/>
      <c r="BM67" s="263">
        <f t="shared" si="32"/>
      </c>
      <c r="BN67" s="290"/>
      <c r="BR67" s="71">
        <f t="shared" si="8"/>
        <v>0</v>
      </c>
      <c r="BS67" s="236">
        <f t="shared" si="9"/>
        <v>0</v>
      </c>
      <c r="BT67" s="155">
        <f t="shared" si="10"/>
        <v>0</v>
      </c>
      <c r="BU67" s="71">
        <f t="shared" si="11"/>
        <v>0</v>
      </c>
      <c r="BV67" s="236">
        <f t="shared" si="12"/>
        <v>0</v>
      </c>
      <c r="BW67" s="155">
        <f t="shared" si="13"/>
        <v>0</v>
      </c>
      <c r="BX67" s="71">
        <f t="shared" si="14"/>
        <v>0</v>
      </c>
      <c r="BY67" s="236">
        <f t="shared" si="15"/>
        <v>0</v>
      </c>
      <c r="BZ67" s="155">
        <f t="shared" si="16"/>
        <v>0</v>
      </c>
      <c r="CA67" s="71">
        <f t="shared" si="17"/>
        <v>0</v>
      </c>
      <c r="CB67" s="236">
        <f t="shared" si="18"/>
        <v>0</v>
      </c>
      <c r="CC67" s="155">
        <f t="shared" si="19"/>
        <v>0</v>
      </c>
      <c r="CD67" s="71">
        <f t="shared" si="20"/>
        <v>0</v>
      </c>
      <c r="CE67" s="236">
        <f t="shared" si="21"/>
        <v>0</v>
      </c>
      <c r="CF67" s="155">
        <f t="shared" si="22"/>
        <v>0</v>
      </c>
      <c r="CG67" s="71">
        <f t="shared" si="23"/>
        <v>0</v>
      </c>
      <c r="CH67" s="236">
        <f t="shared" si="24"/>
        <v>0</v>
      </c>
      <c r="CI67" s="155">
        <f t="shared" si="25"/>
        <v>0</v>
      </c>
    </row>
    <row r="68" spans="1:87" ht="10.5" customHeight="1">
      <c r="A68" s="161" t="s">
        <v>567</v>
      </c>
      <c r="B68" s="161" t="s">
        <v>54</v>
      </c>
      <c r="C68" s="29"/>
      <c r="D68" s="35" t="s">
        <v>199</v>
      </c>
      <c r="E68" s="307"/>
      <c r="F68" s="85">
        <v>4.2</v>
      </c>
      <c r="G68" s="190"/>
      <c r="H68" s="190"/>
      <c r="I68" s="191"/>
      <c r="J68" s="266">
        <f t="shared" si="29"/>
      </c>
      <c r="K68" s="53"/>
      <c r="L68" s="161" t="s">
        <v>625</v>
      </c>
      <c r="M68" s="161" t="s">
        <v>516</v>
      </c>
      <c r="N68" s="229" t="s">
        <v>134</v>
      </c>
      <c r="O68" s="2" t="s">
        <v>121</v>
      </c>
      <c r="P68" s="305"/>
      <c r="Q68" s="84">
        <v>1.1</v>
      </c>
      <c r="R68" s="188"/>
      <c r="S68" s="188"/>
      <c r="T68" s="189"/>
      <c r="U68" s="263">
        <f t="shared" si="2"/>
      </c>
      <c r="W68" s="31"/>
      <c r="X68" s="171" t="s">
        <v>697</v>
      </c>
      <c r="Y68" s="161" t="s">
        <v>517</v>
      </c>
      <c r="Z68" s="38" t="s">
        <v>253</v>
      </c>
      <c r="AA68" s="2" t="s">
        <v>236</v>
      </c>
      <c r="AB68" s="80"/>
      <c r="AC68" s="84">
        <v>8.2</v>
      </c>
      <c r="AD68" s="189"/>
      <c r="AE68" s="206"/>
      <c r="AF68" s="189"/>
      <c r="AG68" s="263">
        <f t="shared" si="3"/>
      </c>
      <c r="AH68" s="53"/>
      <c r="AI68" s="161" t="s">
        <v>762</v>
      </c>
      <c r="AJ68" s="161" t="s">
        <v>404</v>
      </c>
      <c r="AK68" s="21"/>
      <c r="AL68" s="2" t="s">
        <v>395</v>
      </c>
      <c r="AM68" s="304"/>
      <c r="AN68" s="84">
        <v>33.32</v>
      </c>
      <c r="AO68" s="189"/>
      <c r="AP68" s="206"/>
      <c r="AQ68" s="189"/>
      <c r="AR68" s="263">
        <f t="shared" si="33"/>
      </c>
      <c r="AS68" s="39"/>
      <c r="AT68" s="171" t="s">
        <v>822</v>
      </c>
      <c r="AU68" s="161" t="s">
        <v>911</v>
      </c>
      <c r="AV68" s="21"/>
      <c r="AW68" s="2" t="s">
        <v>416</v>
      </c>
      <c r="AX68" s="84">
        <v>27</v>
      </c>
      <c r="AY68" s="189"/>
      <c r="AZ68" s="206"/>
      <c r="BA68" s="189"/>
      <c r="BB68" s="263">
        <f t="shared" si="36"/>
      </c>
      <c r="BC68" s="31"/>
      <c r="BD68" s="171">
        <f t="shared" si="34"/>
      </c>
      <c r="BE68" s="171">
        <f t="shared" si="35"/>
      </c>
      <c r="BF68" s="188"/>
      <c r="BG68" s="222"/>
      <c r="BH68" s="223"/>
      <c r="BI68" s="260"/>
      <c r="BJ68" s="189"/>
      <c r="BK68" s="206"/>
      <c r="BL68" s="189"/>
      <c r="BM68" s="263">
        <f t="shared" si="32"/>
      </c>
      <c r="BN68" s="290"/>
      <c r="BR68" s="71">
        <f t="shared" si="8"/>
        <v>0</v>
      </c>
      <c r="BS68" s="236">
        <f t="shared" si="9"/>
        <v>0</v>
      </c>
      <c r="BT68" s="155">
        <f t="shared" si="10"/>
        <v>0</v>
      </c>
      <c r="BU68" s="71">
        <f t="shared" si="11"/>
        <v>0</v>
      </c>
      <c r="BV68" s="236">
        <f t="shared" si="12"/>
        <v>0</v>
      </c>
      <c r="BW68" s="155">
        <f t="shared" si="13"/>
        <v>0</v>
      </c>
      <c r="BX68" s="71">
        <f t="shared" si="14"/>
        <v>0</v>
      </c>
      <c r="BY68" s="236">
        <f t="shared" si="15"/>
        <v>0</v>
      </c>
      <c r="BZ68" s="155">
        <f t="shared" si="16"/>
        <v>0</v>
      </c>
      <c r="CA68" s="71">
        <f t="shared" si="17"/>
        <v>0</v>
      </c>
      <c r="CB68" s="236">
        <f t="shared" si="18"/>
        <v>0</v>
      </c>
      <c r="CC68" s="155">
        <f t="shared" si="19"/>
        <v>0</v>
      </c>
      <c r="CD68" s="71">
        <f t="shared" si="20"/>
        <v>0</v>
      </c>
      <c r="CE68" s="236">
        <f t="shared" si="21"/>
        <v>0</v>
      </c>
      <c r="CF68" s="155">
        <f t="shared" si="22"/>
        <v>0</v>
      </c>
      <c r="CG68" s="71">
        <f t="shared" si="23"/>
        <v>0</v>
      </c>
      <c r="CH68" s="236">
        <f t="shared" si="24"/>
        <v>0</v>
      </c>
      <c r="CI68" s="155">
        <f t="shared" si="25"/>
        <v>0</v>
      </c>
    </row>
    <row r="69" spans="1:87" ht="10.5" customHeight="1">
      <c r="A69" s="161" t="s">
        <v>568</v>
      </c>
      <c r="B69" s="161" t="s">
        <v>208</v>
      </c>
      <c r="C69" s="26" t="s">
        <v>208</v>
      </c>
      <c r="D69" s="27" t="s">
        <v>209</v>
      </c>
      <c r="E69" s="105" t="s">
        <v>502</v>
      </c>
      <c r="F69" s="241">
        <v>0.7</v>
      </c>
      <c r="G69" s="198"/>
      <c r="H69" s="198"/>
      <c r="I69" s="199"/>
      <c r="J69" s="275">
        <f t="shared" si="29"/>
      </c>
      <c r="K69" s="53"/>
      <c r="L69" s="161" t="s">
        <v>626</v>
      </c>
      <c r="M69" s="161" t="s">
        <v>516</v>
      </c>
      <c r="N69" s="229" t="s">
        <v>135</v>
      </c>
      <c r="O69" s="2" t="s">
        <v>122</v>
      </c>
      <c r="P69" s="122" t="s">
        <v>505</v>
      </c>
      <c r="Q69" s="84">
        <v>1.3</v>
      </c>
      <c r="R69" s="188"/>
      <c r="S69" s="188"/>
      <c r="T69" s="189"/>
      <c r="U69" s="263">
        <f t="shared" si="2"/>
      </c>
      <c r="W69" s="31"/>
      <c r="X69" s="171" t="s">
        <v>698</v>
      </c>
      <c r="Y69" s="161" t="s">
        <v>517</v>
      </c>
      <c r="Z69" s="38"/>
      <c r="AA69" s="2" t="s">
        <v>237</v>
      </c>
      <c r="AB69" s="80"/>
      <c r="AC69" s="84">
        <v>6.5</v>
      </c>
      <c r="AD69" s="189"/>
      <c r="AE69" s="206"/>
      <c r="AF69" s="189"/>
      <c r="AG69" s="263">
        <f t="shared" si="3"/>
      </c>
      <c r="AH69" s="53"/>
      <c r="AI69" s="161" t="s">
        <v>763</v>
      </c>
      <c r="AJ69" s="161" t="s">
        <v>404</v>
      </c>
      <c r="AK69" s="21"/>
      <c r="AL69" s="2" t="s">
        <v>396</v>
      </c>
      <c r="AM69" s="304"/>
      <c r="AN69" s="84">
        <v>28.56</v>
      </c>
      <c r="AO69" s="189"/>
      <c r="AP69" s="206"/>
      <c r="AQ69" s="189"/>
      <c r="AR69" s="263">
        <f t="shared" si="33"/>
      </c>
      <c r="AS69" s="39"/>
      <c r="AT69" s="171" t="s">
        <v>823</v>
      </c>
      <c r="AU69" s="161" t="s">
        <v>911</v>
      </c>
      <c r="AV69" s="53"/>
      <c r="AW69" s="2" t="s">
        <v>417</v>
      </c>
      <c r="AX69" s="84">
        <v>26</v>
      </c>
      <c r="AY69" s="189"/>
      <c r="AZ69" s="206"/>
      <c r="BA69" s="189"/>
      <c r="BB69" s="263">
        <f t="shared" si="36"/>
      </c>
      <c r="BC69" s="31"/>
      <c r="BD69" s="171">
        <f t="shared" si="34"/>
      </c>
      <c r="BE69" s="171">
        <f t="shared" si="35"/>
      </c>
      <c r="BF69" s="188"/>
      <c r="BG69" s="222"/>
      <c r="BH69" s="223"/>
      <c r="BI69" s="260"/>
      <c r="BJ69" s="189"/>
      <c r="BK69" s="206"/>
      <c r="BL69" s="189"/>
      <c r="BM69" s="263">
        <f t="shared" si="32"/>
      </c>
      <c r="BN69" s="290"/>
      <c r="BR69" s="71">
        <f t="shared" si="8"/>
        <v>0</v>
      </c>
      <c r="BS69" s="236">
        <f t="shared" si="9"/>
        <v>0</v>
      </c>
      <c r="BT69" s="155">
        <f t="shared" si="10"/>
        <v>0</v>
      </c>
      <c r="BU69" s="71">
        <f t="shared" si="11"/>
        <v>0</v>
      </c>
      <c r="BV69" s="236">
        <f t="shared" si="12"/>
        <v>0</v>
      </c>
      <c r="BW69" s="155">
        <f t="shared" si="13"/>
        <v>0</v>
      </c>
      <c r="BX69" s="71">
        <f t="shared" si="14"/>
        <v>0</v>
      </c>
      <c r="BY69" s="236">
        <f t="shared" si="15"/>
        <v>0</v>
      </c>
      <c r="BZ69" s="155">
        <f t="shared" si="16"/>
        <v>0</v>
      </c>
      <c r="CA69" s="71">
        <f t="shared" si="17"/>
        <v>0</v>
      </c>
      <c r="CB69" s="236">
        <f t="shared" si="18"/>
        <v>0</v>
      </c>
      <c r="CC69" s="155">
        <f t="shared" si="19"/>
        <v>0</v>
      </c>
      <c r="CD69" s="71">
        <f t="shared" si="20"/>
        <v>0</v>
      </c>
      <c r="CE69" s="236">
        <f t="shared" si="21"/>
        <v>0</v>
      </c>
      <c r="CF69" s="155">
        <f t="shared" si="22"/>
        <v>0</v>
      </c>
      <c r="CG69" s="71">
        <f t="shared" si="23"/>
        <v>0</v>
      </c>
      <c r="CH69" s="236">
        <f t="shared" si="24"/>
        <v>0</v>
      </c>
      <c r="CI69" s="155">
        <f t="shared" si="25"/>
        <v>0</v>
      </c>
    </row>
    <row r="70" spans="1:87" ht="10.5" customHeight="1">
      <c r="A70" s="161" t="s">
        <v>915</v>
      </c>
      <c r="B70" s="161" t="s">
        <v>274</v>
      </c>
      <c r="C70" s="8" t="s">
        <v>274</v>
      </c>
      <c r="D70" s="4" t="s">
        <v>275</v>
      </c>
      <c r="E70" s="106">
        <v>70</v>
      </c>
      <c r="F70" s="86">
        <v>8.5</v>
      </c>
      <c r="G70" s="196"/>
      <c r="H70" s="196"/>
      <c r="I70" s="197"/>
      <c r="J70" s="262">
        <f t="shared" si="29"/>
      </c>
      <c r="K70" s="53"/>
      <c r="L70" s="161" t="s">
        <v>627</v>
      </c>
      <c r="M70" s="161" t="s">
        <v>516</v>
      </c>
      <c r="N70" s="229" t="s">
        <v>136</v>
      </c>
      <c r="O70" s="2" t="s">
        <v>123</v>
      </c>
      <c r="P70" s="303" t="s">
        <v>506</v>
      </c>
      <c r="Q70" s="84">
        <v>1.6</v>
      </c>
      <c r="R70" s="188"/>
      <c r="S70" s="188"/>
      <c r="T70" s="189"/>
      <c r="U70" s="263">
        <f t="shared" si="2"/>
      </c>
      <c r="W70" s="31"/>
      <c r="X70" s="171" t="s">
        <v>699</v>
      </c>
      <c r="Y70" s="161" t="s">
        <v>517</v>
      </c>
      <c r="Z70" s="38"/>
      <c r="AA70" s="2" t="s">
        <v>238</v>
      </c>
      <c r="AB70" s="80"/>
      <c r="AC70" s="84">
        <v>4.9</v>
      </c>
      <c r="AD70" s="189"/>
      <c r="AE70" s="206"/>
      <c r="AF70" s="189"/>
      <c r="AG70" s="263">
        <f t="shared" si="3"/>
      </c>
      <c r="AH70" s="53"/>
      <c r="AI70" s="161" t="s">
        <v>764</v>
      </c>
      <c r="AJ70" s="161" t="s">
        <v>404</v>
      </c>
      <c r="AK70" s="21"/>
      <c r="AL70" s="2" t="s">
        <v>397</v>
      </c>
      <c r="AM70" s="304"/>
      <c r="AN70" s="84">
        <v>23.8</v>
      </c>
      <c r="AO70" s="189"/>
      <c r="AP70" s="206"/>
      <c r="AQ70" s="189"/>
      <c r="AR70" s="263">
        <f t="shared" si="33"/>
      </c>
      <c r="AS70" s="39"/>
      <c r="AT70" s="171" t="s">
        <v>824</v>
      </c>
      <c r="AU70" s="161" t="s">
        <v>911</v>
      </c>
      <c r="AV70" s="53"/>
      <c r="AW70" s="2" t="s">
        <v>418</v>
      </c>
      <c r="AX70" s="84">
        <v>20</v>
      </c>
      <c r="AY70" s="189"/>
      <c r="AZ70" s="206"/>
      <c r="BA70" s="189"/>
      <c r="BB70" s="263">
        <f t="shared" si="36"/>
      </c>
      <c r="BC70" s="31"/>
      <c r="BD70" s="171">
        <f t="shared" si="34"/>
      </c>
      <c r="BE70" s="171">
        <f t="shared" si="35"/>
      </c>
      <c r="BF70" s="188"/>
      <c r="BG70" s="222"/>
      <c r="BH70" s="223"/>
      <c r="BI70" s="260"/>
      <c r="BJ70" s="189"/>
      <c r="BK70" s="206"/>
      <c r="BL70" s="189"/>
      <c r="BM70" s="263">
        <f t="shared" si="32"/>
      </c>
      <c r="BN70" s="290"/>
      <c r="BR70" s="71">
        <f t="shared" si="8"/>
        <v>0</v>
      </c>
      <c r="BS70" s="236">
        <f t="shared" si="9"/>
        <v>0</v>
      </c>
      <c r="BT70" s="155">
        <f t="shared" si="10"/>
        <v>0</v>
      </c>
      <c r="BU70" s="71">
        <f t="shared" si="11"/>
        <v>0</v>
      </c>
      <c r="BV70" s="236">
        <f t="shared" si="12"/>
        <v>0</v>
      </c>
      <c r="BW70" s="155">
        <f t="shared" si="13"/>
        <v>0</v>
      </c>
      <c r="BX70" s="71">
        <f t="shared" si="14"/>
        <v>0</v>
      </c>
      <c r="BY70" s="236">
        <f t="shared" si="15"/>
        <v>0</v>
      </c>
      <c r="BZ70" s="155">
        <f t="shared" si="16"/>
        <v>0</v>
      </c>
      <c r="CA70" s="71">
        <f t="shared" si="17"/>
        <v>0</v>
      </c>
      <c r="CB70" s="236">
        <f t="shared" si="18"/>
        <v>0</v>
      </c>
      <c r="CC70" s="155">
        <f t="shared" si="19"/>
        <v>0</v>
      </c>
      <c r="CD70" s="71">
        <f t="shared" si="20"/>
        <v>0</v>
      </c>
      <c r="CE70" s="236">
        <f t="shared" si="21"/>
        <v>0</v>
      </c>
      <c r="CF70" s="155">
        <f t="shared" si="22"/>
        <v>0</v>
      </c>
      <c r="CG70" s="71">
        <f t="shared" si="23"/>
        <v>0</v>
      </c>
      <c r="CH70" s="236">
        <f t="shared" si="24"/>
        <v>0</v>
      </c>
      <c r="CI70" s="155">
        <f t="shared" si="25"/>
        <v>0</v>
      </c>
    </row>
    <row r="71" spans="1:87" ht="10.5" customHeight="1" thickBot="1">
      <c r="A71" s="161" t="s">
        <v>916</v>
      </c>
      <c r="B71" s="161" t="s">
        <v>274</v>
      </c>
      <c r="C71" s="29"/>
      <c r="D71" s="7" t="s">
        <v>276</v>
      </c>
      <c r="E71" s="107">
        <v>120</v>
      </c>
      <c r="F71" s="87">
        <v>6.5</v>
      </c>
      <c r="G71" s="194"/>
      <c r="H71" s="194"/>
      <c r="I71" s="195"/>
      <c r="J71" s="264">
        <f t="shared" si="29"/>
      </c>
      <c r="K71" s="53"/>
      <c r="L71" s="161" t="s">
        <v>628</v>
      </c>
      <c r="M71" s="161" t="s">
        <v>516</v>
      </c>
      <c r="N71" s="229" t="s">
        <v>137</v>
      </c>
      <c r="O71" s="2" t="s">
        <v>124</v>
      </c>
      <c r="P71" s="304"/>
      <c r="Q71" s="84">
        <v>1.8</v>
      </c>
      <c r="R71" s="188"/>
      <c r="S71" s="188"/>
      <c r="T71" s="189"/>
      <c r="U71" s="263">
        <f t="shared" si="2"/>
      </c>
      <c r="W71" s="31"/>
      <c r="X71" s="171" t="s">
        <v>700</v>
      </c>
      <c r="Y71" s="161" t="s">
        <v>517</v>
      </c>
      <c r="Z71" s="38"/>
      <c r="AA71" s="35" t="s">
        <v>239</v>
      </c>
      <c r="AB71" s="94"/>
      <c r="AC71" s="85">
        <v>3.3</v>
      </c>
      <c r="AD71" s="191"/>
      <c r="AE71" s="207"/>
      <c r="AF71" s="191"/>
      <c r="AG71" s="266">
        <f t="shared" si="3"/>
      </c>
      <c r="AH71" s="53"/>
      <c r="AI71" s="161" t="s">
        <v>765</v>
      </c>
      <c r="AJ71" s="161" t="s">
        <v>404</v>
      </c>
      <c r="AK71" s="21"/>
      <c r="AL71" s="2" t="s">
        <v>398</v>
      </c>
      <c r="AM71" s="304"/>
      <c r="AN71" s="84">
        <v>19.04</v>
      </c>
      <c r="AO71" s="189"/>
      <c r="AP71" s="206"/>
      <c r="AQ71" s="189"/>
      <c r="AR71" s="263">
        <f t="shared" si="33"/>
      </c>
      <c r="AS71" s="39"/>
      <c r="AT71" s="171" t="s">
        <v>825</v>
      </c>
      <c r="AU71" s="161" t="s">
        <v>911</v>
      </c>
      <c r="AV71" s="53"/>
      <c r="AW71" s="2" t="s">
        <v>419</v>
      </c>
      <c r="AX71" s="84">
        <v>15</v>
      </c>
      <c r="AY71" s="189"/>
      <c r="AZ71" s="206"/>
      <c r="BA71" s="189"/>
      <c r="BB71" s="263">
        <f t="shared" si="36"/>
      </c>
      <c r="BC71" s="31"/>
      <c r="BD71" s="171">
        <f t="shared" si="34"/>
      </c>
      <c r="BE71" s="171">
        <f t="shared" si="35"/>
      </c>
      <c r="BF71" s="188"/>
      <c r="BG71" s="222"/>
      <c r="BH71" s="223"/>
      <c r="BI71" s="260"/>
      <c r="BJ71" s="189"/>
      <c r="BK71" s="206"/>
      <c r="BL71" s="189"/>
      <c r="BM71" s="263">
        <f t="shared" si="32"/>
      </c>
      <c r="BN71" s="290"/>
      <c r="BR71" s="71">
        <f t="shared" si="8"/>
        <v>0</v>
      </c>
      <c r="BS71" s="236">
        <f t="shared" si="9"/>
        <v>0</v>
      </c>
      <c r="BT71" s="155">
        <f t="shared" si="10"/>
        <v>0</v>
      </c>
      <c r="BU71" s="71">
        <f t="shared" si="11"/>
        <v>0</v>
      </c>
      <c r="BV71" s="236">
        <f t="shared" si="12"/>
        <v>0</v>
      </c>
      <c r="BW71" s="155">
        <f t="shared" si="13"/>
        <v>0</v>
      </c>
      <c r="BX71" s="71">
        <f t="shared" si="14"/>
        <v>0</v>
      </c>
      <c r="BY71" s="236">
        <f t="shared" si="15"/>
        <v>0</v>
      </c>
      <c r="BZ71" s="155">
        <f t="shared" si="16"/>
        <v>0</v>
      </c>
      <c r="CA71" s="71">
        <f t="shared" si="17"/>
        <v>0</v>
      </c>
      <c r="CB71" s="236">
        <f t="shared" si="18"/>
        <v>0</v>
      </c>
      <c r="CC71" s="155">
        <f t="shared" si="19"/>
        <v>0</v>
      </c>
      <c r="CD71" s="71">
        <f t="shared" si="20"/>
        <v>0</v>
      </c>
      <c r="CE71" s="236">
        <f t="shared" si="21"/>
        <v>0</v>
      </c>
      <c r="CF71" s="155">
        <f t="shared" si="22"/>
        <v>0</v>
      </c>
      <c r="CG71" s="71">
        <f t="shared" si="23"/>
        <v>0</v>
      </c>
      <c r="CH71" s="236">
        <f t="shared" si="24"/>
        <v>0</v>
      </c>
      <c r="CI71" s="155">
        <f t="shared" si="25"/>
        <v>0</v>
      </c>
    </row>
    <row r="72" spans="1:87" ht="10.5" customHeight="1">
      <c r="A72" s="161" t="s">
        <v>569</v>
      </c>
      <c r="B72" s="161" t="s">
        <v>56</v>
      </c>
      <c r="C72" s="3" t="s">
        <v>56</v>
      </c>
      <c r="D72" s="4" t="s">
        <v>210</v>
      </c>
      <c r="E72" s="106">
        <v>10</v>
      </c>
      <c r="F72" s="86">
        <v>12</v>
      </c>
      <c r="G72" s="196"/>
      <c r="H72" s="196"/>
      <c r="I72" s="197"/>
      <c r="J72" s="262">
        <f t="shared" si="29"/>
      </c>
      <c r="K72" s="53"/>
      <c r="L72" s="161" t="s">
        <v>629</v>
      </c>
      <c r="M72" s="161" t="s">
        <v>516</v>
      </c>
      <c r="N72" s="230" t="s">
        <v>138</v>
      </c>
      <c r="O72" s="7" t="s">
        <v>125</v>
      </c>
      <c r="P72" s="307"/>
      <c r="Q72" s="87">
        <v>2.1</v>
      </c>
      <c r="R72" s="194"/>
      <c r="S72" s="194"/>
      <c r="T72" s="195"/>
      <c r="U72" s="264">
        <f t="shared" si="2"/>
      </c>
      <c r="W72" s="137"/>
      <c r="X72" s="171" t="s">
        <v>701</v>
      </c>
      <c r="Y72" s="161" t="s">
        <v>515</v>
      </c>
      <c r="Z72" s="168" t="s">
        <v>175</v>
      </c>
      <c r="AA72" s="143" t="s">
        <v>176</v>
      </c>
      <c r="AB72" s="312" t="s">
        <v>492</v>
      </c>
      <c r="AC72" s="151">
        <v>0.01</v>
      </c>
      <c r="AD72" s="213">
        <f>IF($AA$91=TRUE,"",IF((SUM(AD62:AD66)&gt;0),ROUNDUP(SUM(AD62:AD66)*40,-2),""))</f>
      </c>
      <c r="AE72" s="213">
        <f>IF($AA$91=TRUE,"",IF((SUM(AE62:AE66)&gt;0),ROUNDUP(SUM(AE62:AE66)*40,-2),""))</f>
      </c>
      <c r="AF72" s="213">
        <f>IF($AA$91=TRUE,"",IF((SUM(AF62:AF66)&gt;0),ROUNDUP(SUM(AF62:AF66)*40,-2),""))</f>
      </c>
      <c r="AG72" s="268">
        <f aca="true" t="shared" si="37" ref="AG72:AG77">IF(SUM(AD72:AF72)=0,"",SUM(AD72:AF72)*AC72)</f>
      </c>
      <c r="AH72" s="53"/>
      <c r="AI72" s="161" t="s">
        <v>766</v>
      </c>
      <c r="AJ72" s="161" t="s">
        <v>404</v>
      </c>
      <c r="AK72" s="21"/>
      <c r="AL72" s="2" t="s">
        <v>399</v>
      </c>
      <c r="AM72" s="304"/>
      <c r="AN72" s="84">
        <v>14.28</v>
      </c>
      <c r="AO72" s="189"/>
      <c r="AP72" s="206"/>
      <c r="AQ72" s="189"/>
      <c r="AR72" s="263">
        <f t="shared" si="33"/>
      </c>
      <c r="AS72" s="39"/>
      <c r="AT72" s="171" t="s">
        <v>826</v>
      </c>
      <c r="AU72" s="161" t="s">
        <v>911</v>
      </c>
      <c r="AV72" s="53"/>
      <c r="AW72" s="2" t="s">
        <v>424</v>
      </c>
      <c r="AX72" s="84">
        <v>30</v>
      </c>
      <c r="AY72" s="189"/>
      <c r="AZ72" s="206"/>
      <c r="BA72" s="189"/>
      <c r="BB72" s="263">
        <f t="shared" si="36"/>
      </c>
      <c r="BC72" s="31"/>
      <c r="BD72" s="171">
        <f t="shared" si="34"/>
      </c>
      <c r="BE72" s="171">
        <f t="shared" si="35"/>
      </c>
      <c r="BF72" s="188"/>
      <c r="BG72" s="222"/>
      <c r="BH72" s="223"/>
      <c r="BI72" s="260"/>
      <c r="BJ72" s="189"/>
      <c r="BK72" s="206"/>
      <c r="BL72" s="189"/>
      <c r="BM72" s="263">
        <f t="shared" si="32"/>
      </c>
      <c r="BN72" s="290"/>
      <c r="BR72" s="71">
        <f t="shared" si="8"/>
        <v>0</v>
      </c>
      <c r="BS72" s="236">
        <f t="shared" si="9"/>
        <v>0</v>
      </c>
      <c r="BT72" s="155">
        <f t="shared" si="10"/>
        <v>0</v>
      </c>
      <c r="BU72" s="71">
        <f t="shared" si="11"/>
        <v>0</v>
      </c>
      <c r="BV72" s="236">
        <f t="shared" si="12"/>
        <v>0</v>
      </c>
      <c r="BW72" s="155">
        <f t="shared" si="13"/>
        <v>0</v>
      </c>
      <c r="BX72" s="71">
        <f t="shared" si="14"/>
        <v>0</v>
      </c>
      <c r="BY72" s="236">
        <f t="shared" si="15"/>
        <v>0</v>
      </c>
      <c r="BZ72" s="155">
        <f t="shared" si="16"/>
        <v>0</v>
      </c>
      <c r="CA72" s="71">
        <f t="shared" si="17"/>
        <v>0</v>
      </c>
      <c r="CB72" s="236">
        <f t="shared" si="18"/>
        <v>0</v>
      </c>
      <c r="CC72" s="155">
        <f t="shared" si="19"/>
        <v>0</v>
      </c>
      <c r="CD72" s="71">
        <f t="shared" si="20"/>
        <v>0</v>
      </c>
      <c r="CE72" s="236">
        <f t="shared" si="21"/>
        <v>0</v>
      </c>
      <c r="CF72" s="155">
        <f t="shared" si="22"/>
        <v>0</v>
      </c>
      <c r="CG72" s="71">
        <f t="shared" si="23"/>
        <v>0</v>
      </c>
      <c r="CH72" s="236">
        <f t="shared" si="24"/>
        <v>0</v>
      </c>
      <c r="CI72" s="155">
        <f t="shared" si="25"/>
        <v>0</v>
      </c>
    </row>
    <row r="73" spans="1:87" ht="10.5" customHeight="1">
      <c r="A73" s="161" t="s">
        <v>570</v>
      </c>
      <c r="B73" s="161" t="s">
        <v>57</v>
      </c>
      <c r="C73" s="5" t="s">
        <v>57</v>
      </c>
      <c r="D73" s="2" t="s">
        <v>59</v>
      </c>
      <c r="E73" s="132"/>
      <c r="F73" s="84">
        <v>14.8</v>
      </c>
      <c r="G73" s="188"/>
      <c r="H73" s="188"/>
      <c r="I73" s="189"/>
      <c r="J73" s="263">
        <f t="shared" si="29"/>
      </c>
      <c r="K73" s="53"/>
      <c r="L73" s="161" t="s">
        <v>637</v>
      </c>
      <c r="M73" s="161" t="s">
        <v>255</v>
      </c>
      <c r="N73" s="8" t="s">
        <v>255</v>
      </c>
      <c r="O73" s="4" t="s">
        <v>256</v>
      </c>
      <c r="P73" s="95"/>
      <c r="Q73" s="86">
        <v>6.3</v>
      </c>
      <c r="R73" s="196"/>
      <c r="S73" s="196"/>
      <c r="T73" s="197"/>
      <c r="U73" s="262">
        <f t="shared" si="2"/>
      </c>
      <c r="W73" s="138"/>
      <c r="X73" s="171" t="s">
        <v>702</v>
      </c>
      <c r="Y73" s="161" t="s">
        <v>515</v>
      </c>
      <c r="Z73" s="169" t="s">
        <v>194</v>
      </c>
      <c r="AA73" s="145" t="s">
        <v>177</v>
      </c>
      <c r="AB73" s="304"/>
      <c r="AC73" s="84">
        <v>0.01</v>
      </c>
      <c r="AD73" s="189">
        <f>IF($AA$91=TRUE,"",IF((((SUM(AD52:AD61))+(SUM(AD67:AD71))+(SUM(AD36:AD39)))&gt;0),ROUNDUP(((SUM(AD52:AD61)*40)+(SUM(AD67:AD71)*25)+(AD36*10)+(AD37*50)+(AD38*60)+(AD39*100)),-2),""))</f>
      </c>
      <c r="AE73" s="189">
        <f>IF($AA$91=TRUE,"",IF((((SUM(AE52:AE61))+(SUM(AE67:AE71))+(SUM(AE36:AE39)))&gt;0),ROUNDUP(((SUM(AE52:AE61)*40)+(SUM(AE67:AE71)*25)+(AE36*10)+(AE37*50)+(AE38*60)+(AE39*100)),-2),""))</f>
      </c>
      <c r="AF73" s="189">
        <f>IF($AA$91=TRUE,"",IF((((SUM(AF52:AF61))+(SUM(AF67:AF71))+(SUM(AF36:AF39)))&gt;0),ROUNDUP(((SUM(AF52:AF61)*40)+(SUM(AF67:AF71)*25)+(AF36*10)+(AF37*50)+(AF38*60)+(AF39*100)),-2),""))</f>
      </c>
      <c r="AG73" s="269">
        <f t="shared" si="37"/>
      </c>
      <c r="AH73" s="53"/>
      <c r="AI73" s="161" t="s">
        <v>767</v>
      </c>
      <c r="AJ73" s="161" t="s">
        <v>404</v>
      </c>
      <c r="AK73" s="21"/>
      <c r="AL73" s="35" t="s">
        <v>400</v>
      </c>
      <c r="AM73" s="307"/>
      <c r="AN73" s="85">
        <v>9.52</v>
      </c>
      <c r="AO73" s="191"/>
      <c r="AP73" s="207"/>
      <c r="AQ73" s="191"/>
      <c r="AR73" s="266">
        <f t="shared" si="33"/>
      </c>
      <c r="AS73" s="39"/>
      <c r="AT73" s="171" t="s">
        <v>827</v>
      </c>
      <c r="AU73" s="161" t="s">
        <v>911</v>
      </c>
      <c r="AV73" s="53"/>
      <c r="AW73" s="2" t="s">
        <v>425</v>
      </c>
      <c r="AX73" s="84">
        <v>26</v>
      </c>
      <c r="AY73" s="189"/>
      <c r="AZ73" s="206"/>
      <c r="BA73" s="189"/>
      <c r="BB73" s="263">
        <f t="shared" si="36"/>
      </c>
      <c r="BC73" s="31"/>
      <c r="BD73" s="171">
        <f t="shared" si="34"/>
      </c>
      <c r="BE73" s="171">
        <f t="shared" si="35"/>
      </c>
      <c r="BF73" s="188"/>
      <c r="BG73" s="222"/>
      <c r="BH73" s="223"/>
      <c r="BI73" s="260"/>
      <c r="BJ73" s="189"/>
      <c r="BK73" s="206"/>
      <c r="BL73" s="189"/>
      <c r="BM73" s="263">
        <f t="shared" si="32"/>
      </c>
      <c r="BN73" s="290"/>
      <c r="BR73" s="71">
        <f t="shared" si="8"/>
        <v>0</v>
      </c>
      <c r="BS73" s="236">
        <f t="shared" si="9"/>
        <v>0</v>
      </c>
      <c r="BT73" s="155">
        <f t="shared" si="10"/>
        <v>0</v>
      </c>
      <c r="BU73" s="71">
        <f t="shared" si="11"/>
        <v>0</v>
      </c>
      <c r="BV73" s="236">
        <f t="shared" si="12"/>
        <v>0</v>
      </c>
      <c r="BW73" s="155">
        <f t="shared" si="13"/>
        <v>0</v>
      </c>
      <c r="BX73" s="71">
        <f t="shared" si="14"/>
        <v>0</v>
      </c>
      <c r="BY73" s="236">
        <f t="shared" si="15"/>
        <v>0</v>
      </c>
      <c r="BZ73" s="155">
        <f t="shared" si="16"/>
        <v>0</v>
      </c>
      <c r="CA73" s="71">
        <f t="shared" si="17"/>
        <v>0</v>
      </c>
      <c r="CB73" s="236">
        <f t="shared" si="18"/>
        <v>0</v>
      </c>
      <c r="CC73" s="155">
        <f t="shared" si="19"/>
        <v>0</v>
      </c>
      <c r="CD73" s="71">
        <f t="shared" si="20"/>
        <v>0</v>
      </c>
      <c r="CE73" s="236">
        <f t="shared" si="21"/>
        <v>0</v>
      </c>
      <c r="CF73" s="155">
        <f t="shared" si="22"/>
        <v>0</v>
      </c>
      <c r="CG73" s="71">
        <f t="shared" si="23"/>
        <v>0</v>
      </c>
      <c r="CH73" s="236">
        <f t="shared" si="24"/>
        <v>0</v>
      </c>
      <c r="CI73" s="155">
        <f t="shared" si="25"/>
        <v>0</v>
      </c>
    </row>
    <row r="74" spans="1:87" ht="10.5" customHeight="1">
      <c r="A74" s="161" t="s">
        <v>571</v>
      </c>
      <c r="B74" s="161" t="s">
        <v>58</v>
      </c>
      <c r="C74" s="6" t="s">
        <v>58</v>
      </c>
      <c r="D74" s="7" t="s">
        <v>60</v>
      </c>
      <c r="E74" s="133"/>
      <c r="F74" s="87">
        <v>5.7</v>
      </c>
      <c r="G74" s="194"/>
      <c r="H74" s="194"/>
      <c r="I74" s="195"/>
      <c r="J74" s="264">
        <f t="shared" si="29"/>
      </c>
      <c r="K74" s="53"/>
      <c r="L74" s="161" t="s">
        <v>638</v>
      </c>
      <c r="M74" s="161" t="s">
        <v>255</v>
      </c>
      <c r="N74" s="21" t="s">
        <v>286</v>
      </c>
      <c r="O74" s="2" t="s">
        <v>257</v>
      </c>
      <c r="P74" s="80"/>
      <c r="Q74" s="84">
        <v>5.5</v>
      </c>
      <c r="R74" s="188"/>
      <c r="S74" s="188"/>
      <c r="T74" s="189"/>
      <c r="U74" s="263">
        <f t="shared" si="2"/>
      </c>
      <c r="W74" s="138"/>
      <c r="X74" s="171" t="s">
        <v>703</v>
      </c>
      <c r="Y74" s="161" t="s">
        <v>515</v>
      </c>
      <c r="Z74" s="170"/>
      <c r="AA74" s="145" t="s">
        <v>178</v>
      </c>
      <c r="AB74" s="304"/>
      <c r="AC74" s="84">
        <v>0.01</v>
      </c>
      <c r="AD74" s="189">
        <f>IF($AA$91=TRUE,"",IF((SUM(AD29:AD31)&gt;0),ROUNDUP(((AD29*10)+(AD30*45)+(AD31*75)),-2),""))</f>
      </c>
      <c r="AE74" s="189">
        <f>IF($AA$91=TRUE,"",IF((SUM(AE29:AE31)&gt;0),ROUNDUP(((AE29*10)+(AE30*45)+(AE31*75)),-2),""))</f>
      </c>
      <c r="AF74" s="189">
        <f>IF($AA$91=TRUE,"",IF((SUM(AF29:AF31)&gt;0),ROUNDUP(((AF29*10)+(AF30*45)+(AF31*75)),-2),""))</f>
      </c>
      <c r="AG74" s="269">
        <f t="shared" si="37"/>
      </c>
      <c r="AH74" s="53"/>
      <c r="AI74" s="161" t="s">
        <v>881</v>
      </c>
      <c r="AJ74" s="161" t="s">
        <v>410</v>
      </c>
      <c r="AK74" s="8" t="s">
        <v>410</v>
      </c>
      <c r="AL74" s="9" t="s">
        <v>406</v>
      </c>
      <c r="AM74" s="10"/>
      <c r="AN74" s="249">
        <v>0.8</v>
      </c>
      <c r="AO74" s="203"/>
      <c r="AP74" s="209"/>
      <c r="AQ74" s="203"/>
      <c r="AR74" s="267">
        <f t="shared" si="33"/>
      </c>
      <c r="AS74" s="39"/>
      <c r="AT74" s="171" t="s">
        <v>828</v>
      </c>
      <c r="AU74" s="161" t="s">
        <v>911</v>
      </c>
      <c r="AV74" s="53"/>
      <c r="AW74" s="2" t="s">
        <v>421</v>
      </c>
      <c r="AX74" s="84">
        <v>8</v>
      </c>
      <c r="AY74" s="189"/>
      <c r="AZ74" s="206"/>
      <c r="BA74" s="189"/>
      <c r="BB74" s="263">
        <f t="shared" si="36"/>
      </c>
      <c r="BC74" s="31"/>
      <c r="BD74" s="171">
        <f t="shared" si="34"/>
      </c>
      <c r="BE74" s="171">
        <f t="shared" si="35"/>
      </c>
      <c r="BF74" s="188"/>
      <c r="BG74" s="222"/>
      <c r="BH74" s="223"/>
      <c r="BI74" s="260"/>
      <c r="BJ74" s="189"/>
      <c r="BK74" s="206"/>
      <c r="BL74" s="189"/>
      <c r="BM74" s="263">
        <f t="shared" si="32"/>
      </c>
      <c r="BN74" s="290"/>
      <c r="BR74" s="71">
        <f t="shared" si="8"/>
        <v>0</v>
      </c>
      <c r="BS74" s="236">
        <f t="shared" si="9"/>
        <v>0</v>
      </c>
      <c r="BT74" s="155">
        <f t="shared" si="10"/>
        <v>0</v>
      </c>
      <c r="BU74" s="71">
        <f t="shared" si="11"/>
        <v>0</v>
      </c>
      <c r="BV74" s="236">
        <f t="shared" si="12"/>
        <v>0</v>
      </c>
      <c r="BW74" s="155">
        <f t="shared" si="13"/>
        <v>0</v>
      </c>
      <c r="BX74" s="71">
        <f t="shared" si="14"/>
        <v>0</v>
      </c>
      <c r="BY74" s="236">
        <f t="shared" si="15"/>
        <v>0</v>
      </c>
      <c r="BZ74" s="155">
        <f t="shared" si="16"/>
        <v>0</v>
      </c>
      <c r="CA74" s="71">
        <f t="shared" si="17"/>
        <v>0</v>
      </c>
      <c r="CB74" s="236">
        <f t="shared" si="18"/>
        <v>0</v>
      </c>
      <c r="CC74" s="155">
        <f t="shared" si="19"/>
        <v>0</v>
      </c>
      <c r="CD74" s="71">
        <f t="shared" si="20"/>
        <v>0</v>
      </c>
      <c r="CE74" s="236">
        <f t="shared" si="21"/>
        <v>0</v>
      </c>
      <c r="CF74" s="155">
        <f t="shared" si="22"/>
        <v>0</v>
      </c>
      <c r="CG74" s="71">
        <f t="shared" si="23"/>
        <v>0</v>
      </c>
      <c r="CH74" s="236">
        <f t="shared" si="24"/>
        <v>0</v>
      </c>
      <c r="CI74" s="155">
        <f t="shared" si="25"/>
        <v>0</v>
      </c>
    </row>
    <row r="75" spans="1:87" ht="10.5" customHeight="1" thickBot="1">
      <c r="A75" s="161" t="s">
        <v>572</v>
      </c>
      <c r="B75" s="161" t="s">
        <v>62</v>
      </c>
      <c r="C75" s="8" t="s">
        <v>62</v>
      </c>
      <c r="D75" s="4" t="s">
        <v>63</v>
      </c>
      <c r="E75" s="134"/>
      <c r="F75" s="86">
        <v>2.5</v>
      </c>
      <c r="G75" s="196"/>
      <c r="H75" s="196"/>
      <c r="I75" s="197"/>
      <c r="J75" s="262">
        <f t="shared" si="29"/>
      </c>
      <c r="K75" s="53"/>
      <c r="L75" s="161" t="s">
        <v>639</v>
      </c>
      <c r="M75" s="161" t="s">
        <v>255</v>
      </c>
      <c r="N75" s="21"/>
      <c r="O75" s="2" t="s">
        <v>258</v>
      </c>
      <c r="P75" s="80"/>
      <c r="Q75" s="84">
        <v>4.8</v>
      </c>
      <c r="R75" s="188"/>
      <c r="S75" s="188"/>
      <c r="T75" s="189"/>
      <c r="U75" s="263">
        <f t="shared" si="2"/>
      </c>
      <c r="W75" s="138" t="s">
        <v>195</v>
      </c>
      <c r="X75" s="171" t="s">
        <v>704</v>
      </c>
      <c r="Y75" s="161" t="s">
        <v>515</v>
      </c>
      <c r="Z75" s="170"/>
      <c r="AA75" s="146" t="s">
        <v>179</v>
      </c>
      <c r="AB75" s="313"/>
      <c r="AC75" s="154">
        <v>0.01</v>
      </c>
      <c r="AD75" s="214">
        <f>IF($AA$91=TRUE,"",IF((SUM(AD32:AD35)&gt;0),ROUNDUP(((AD32*10)+(AD33*40)+(AD34*45)+(AD35*75)),-2),""))</f>
      </c>
      <c r="AE75" s="214">
        <f>IF($AA$91=TRUE,"",IF((SUM(AE32:AE35)&gt;0),ROUNDUP(((AE32*10)+(AE33*40)+(AE34*45)+(AE35*75)),-2),""))</f>
      </c>
      <c r="AF75" s="214">
        <f>IF($AA$91=TRUE,"",IF((SUM(AF32:AF35)&gt;0),ROUNDUP(((AF32*10)+(AF33*40)+(AF34*45)+(AF35*75)),-2),""))</f>
      </c>
      <c r="AG75" s="270">
        <f t="shared" si="37"/>
      </c>
      <c r="AH75" s="53"/>
      <c r="AI75" s="161" t="s">
        <v>882</v>
      </c>
      <c r="AJ75" s="161" t="s">
        <v>410</v>
      </c>
      <c r="AK75" s="21"/>
      <c r="AL75" s="2" t="s">
        <v>407</v>
      </c>
      <c r="AM75" s="80"/>
      <c r="AN75" s="91">
        <v>0.8</v>
      </c>
      <c r="AO75" s="189"/>
      <c r="AP75" s="206"/>
      <c r="AQ75" s="189"/>
      <c r="AR75" s="263">
        <f t="shared" si="33"/>
      </c>
      <c r="AS75" s="39"/>
      <c r="AT75" s="171" t="s">
        <v>829</v>
      </c>
      <c r="AU75" s="161" t="s">
        <v>911</v>
      </c>
      <c r="AV75" s="53"/>
      <c r="AW75" s="2" t="s">
        <v>423</v>
      </c>
      <c r="AX75" s="84">
        <v>7</v>
      </c>
      <c r="AY75" s="189"/>
      <c r="AZ75" s="206"/>
      <c r="BA75" s="189"/>
      <c r="BB75" s="263">
        <f t="shared" si="36"/>
      </c>
      <c r="BC75" s="31"/>
      <c r="BD75" s="171">
        <f t="shared" si="34"/>
      </c>
      <c r="BE75" s="171">
        <f t="shared" si="35"/>
      </c>
      <c r="BF75" s="188"/>
      <c r="BG75" s="222"/>
      <c r="BH75" s="223"/>
      <c r="BI75" s="260"/>
      <c r="BJ75" s="189"/>
      <c r="BK75" s="206"/>
      <c r="BL75" s="189"/>
      <c r="BM75" s="263">
        <f t="shared" si="32"/>
      </c>
      <c r="BN75" s="290"/>
      <c r="BR75" s="71">
        <f t="shared" si="8"/>
        <v>0</v>
      </c>
      <c r="BS75" s="236">
        <f t="shared" si="9"/>
        <v>0</v>
      </c>
      <c r="BT75" s="155">
        <f t="shared" si="10"/>
        <v>0</v>
      </c>
      <c r="BU75" s="71">
        <f t="shared" si="11"/>
        <v>0</v>
      </c>
      <c r="BV75" s="236">
        <f t="shared" si="12"/>
        <v>0</v>
      </c>
      <c r="BW75" s="155">
        <f t="shared" si="13"/>
        <v>0</v>
      </c>
      <c r="BX75" s="71">
        <f t="shared" si="14"/>
        <v>0</v>
      </c>
      <c r="BY75" s="236">
        <f t="shared" si="15"/>
        <v>0</v>
      </c>
      <c r="BZ75" s="155">
        <f t="shared" si="16"/>
        <v>0</v>
      </c>
      <c r="CA75" s="71">
        <f t="shared" si="17"/>
        <v>0</v>
      </c>
      <c r="CB75" s="236">
        <f t="shared" si="18"/>
        <v>0</v>
      </c>
      <c r="CC75" s="155">
        <f t="shared" si="19"/>
        <v>0</v>
      </c>
      <c r="CD75" s="71">
        <f t="shared" si="20"/>
        <v>0</v>
      </c>
      <c r="CE75" s="236">
        <f t="shared" si="21"/>
        <v>0</v>
      </c>
      <c r="CF75" s="155">
        <f t="shared" si="22"/>
        <v>0</v>
      </c>
      <c r="CG75" s="71">
        <f t="shared" si="23"/>
        <v>0</v>
      </c>
      <c r="CH75" s="236">
        <f t="shared" si="24"/>
        <v>0</v>
      </c>
      <c r="CI75" s="155">
        <f t="shared" si="25"/>
        <v>0</v>
      </c>
    </row>
    <row r="76" spans="1:87" ht="10.5" customHeight="1">
      <c r="A76" s="161" t="s">
        <v>573</v>
      </c>
      <c r="B76" s="161" t="s">
        <v>62</v>
      </c>
      <c r="C76" s="29"/>
      <c r="D76" s="7" t="s">
        <v>64</v>
      </c>
      <c r="E76" s="133"/>
      <c r="F76" s="87">
        <v>2</v>
      </c>
      <c r="G76" s="194"/>
      <c r="H76" s="194"/>
      <c r="I76" s="195"/>
      <c r="J76" s="264">
        <f t="shared" si="29"/>
      </c>
      <c r="K76" s="53"/>
      <c r="L76" s="161" t="s">
        <v>640</v>
      </c>
      <c r="M76" s="161" t="s">
        <v>255</v>
      </c>
      <c r="N76" s="29"/>
      <c r="O76" s="7" t="s">
        <v>259</v>
      </c>
      <c r="P76" s="81"/>
      <c r="Q76" s="87">
        <v>4</v>
      </c>
      <c r="R76" s="194"/>
      <c r="S76" s="194"/>
      <c r="T76" s="195"/>
      <c r="U76" s="264">
        <f t="shared" si="2"/>
      </c>
      <c r="W76" s="138"/>
      <c r="X76" s="171" t="s">
        <v>705</v>
      </c>
      <c r="Y76" s="161" t="s">
        <v>514</v>
      </c>
      <c r="Z76" s="168" t="s">
        <v>174</v>
      </c>
      <c r="AA76" s="143" t="s">
        <v>193</v>
      </c>
      <c r="AB76" s="312" t="s">
        <v>492</v>
      </c>
      <c r="AC76" s="151">
        <v>0.01</v>
      </c>
      <c r="AD76" s="213">
        <f>IF($AA$92=TRUE,"",IF((SUM(AD12:AD28)&gt;0),ROUNDUP(((AD12*10)+(AD13*10)+(AD14*10)+(AD15*20)+(AD16*30)+(AD17*30)+(AD18*40)+(AD19*50)+(AD20*50)+(AD21*70)+(AD22*10)+(AD23*20)+(AD24*30)+(AD25*40)+(AD26*50)+(AD27*70)+(AD28*100)),-2),""))</f>
      </c>
      <c r="AE76" s="213">
        <f>IF($AA$92=TRUE,"",IF((SUM(AE12:AE28)&gt;0),ROUNDUP(((AE12*10)+(AE13*10)+(AE14*10)+(AE15*20)+(AE16*30)+(AE17*30)+(AE18*40)+(AE19*50)+(AE20*50)+(AE21*70)+(AE22*10)+(AE23*20)+(AE24*30)+(AE25*40)+(AE26*50)+(AE27*70)+(AE28*100)),-2),""))</f>
      </c>
      <c r="AF76" s="213">
        <f>IF($AA$92=TRUE,"",IF((SUM(AF12:AF28)&gt;0),ROUNDUP(((AF12*10)+(AF13*10)+(AF14*10)+(AF15*20)+(AF16*30)+(AF17*30)+(AF18*40)+(AF19*50)+(AF20*50)+(AF21*70)+(AF22*10)+(AF23*20)+(AF24*30)+(AF25*40)+(AF26*50)+(AF27*70)+(AF28*100)),-2),""))</f>
      </c>
      <c r="AG76" s="268">
        <f t="shared" si="37"/>
      </c>
      <c r="AH76" s="24"/>
      <c r="AI76" s="161" t="s">
        <v>883</v>
      </c>
      <c r="AJ76" s="161" t="s">
        <v>410</v>
      </c>
      <c r="AK76" s="21"/>
      <c r="AL76" s="2" t="s">
        <v>408</v>
      </c>
      <c r="AM76" s="80"/>
      <c r="AN76" s="91">
        <v>0.9</v>
      </c>
      <c r="AO76" s="189"/>
      <c r="AP76" s="206"/>
      <c r="AQ76" s="189"/>
      <c r="AR76" s="263">
        <f t="shared" si="33"/>
      </c>
      <c r="AS76" s="39"/>
      <c r="AT76" s="171" t="s">
        <v>830</v>
      </c>
      <c r="AU76" s="161" t="s">
        <v>911</v>
      </c>
      <c r="AV76" s="78"/>
      <c r="AW76" s="7" t="s">
        <v>422</v>
      </c>
      <c r="AX76" s="87">
        <v>5.8</v>
      </c>
      <c r="AY76" s="195"/>
      <c r="AZ76" s="211"/>
      <c r="BA76" s="195"/>
      <c r="BB76" s="264">
        <f t="shared" si="36"/>
      </c>
      <c r="BC76" s="16"/>
      <c r="BD76" s="171">
        <f t="shared" si="34"/>
      </c>
      <c r="BE76" s="171">
        <f t="shared" si="35"/>
      </c>
      <c r="BF76" s="188"/>
      <c r="BG76" s="222"/>
      <c r="BH76" s="223"/>
      <c r="BI76" s="260"/>
      <c r="BJ76" s="189"/>
      <c r="BK76" s="206"/>
      <c r="BL76" s="189"/>
      <c r="BM76" s="263">
        <f t="shared" si="32"/>
      </c>
      <c r="BN76" s="290"/>
      <c r="BR76" s="71">
        <f t="shared" si="8"/>
        <v>0</v>
      </c>
      <c r="BS76" s="236">
        <f t="shared" si="9"/>
        <v>0</v>
      </c>
      <c r="BT76" s="155">
        <f t="shared" si="10"/>
        <v>0</v>
      </c>
      <c r="BU76" s="71">
        <f t="shared" si="11"/>
        <v>0</v>
      </c>
      <c r="BV76" s="236">
        <f t="shared" si="12"/>
        <v>0</v>
      </c>
      <c r="BW76" s="155">
        <f t="shared" si="13"/>
        <v>0</v>
      </c>
      <c r="BX76" s="71">
        <f t="shared" si="14"/>
        <v>0</v>
      </c>
      <c r="BY76" s="236">
        <f t="shared" si="15"/>
        <v>0</v>
      </c>
      <c r="BZ76" s="155">
        <f t="shared" si="16"/>
        <v>0</v>
      </c>
      <c r="CA76" s="71">
        <f t="shared" si="17"/>
        <v>0</v>
      </c>
      <c r="CB76" s="236">
        <f t="shared" si="18"/>
        <v>0</v>
      </c>
      <c r="CC76" s="155">
        <f t="shared" si="19"/>
        <v>0</v>
      </c>
      <c r="CD76" s="71">
        <f t="shared" si="20"/>
        <v>0</v>
      </c>
      <c r="CE76" s="236">
        <f t="shared" si="21"/>
        <v>0</v>
      </c>
      <c r="CF76" s="155">
        <f t="shared" si="22"/>
        <v>0</v>
      </c>
      <c r="CG76" s="71">
        <f t="shared" si="23"/>
        <v>0</v>
      </c>
      <c r="CH76" s="236">
        <f t="shared" si="24"/>
        <v>0</v>
      </c>
      <c r="CI76" s="155">
        <f t="shared" si="25"/>
        <v>0</v>
      </c>
    </row>
    <row r="77" spans="1:87" ht="10.5" customHeight="1" thickBot="1">
      <c r="A77" s="161" t="s">
        <v>574</v>
      </c>
      <c r="B77" s="161" t="s">
        <v>65</v>
      </c>
      <c r="C77" s="26" t="s">
        <v>65</v>
      </c>
      <c r="D77" s="27" t="s">
        <v>66</v>
      </c>
      <c r="E77" s="135"/>
      <c r="F77" s="241">
        <v>3.4</v>
      </c>
      <c r="G77" s="198"/>
      <c r="H77" s="198"/>
      <c r="I77" s="199"/>
      <c r="J77" s="275">
        <f t="shared" si="29"/>
      </c>
      <c r="K77" s="53"/>
      <c r="L77" s="161" t="s">
        <v>630</v>
      </c>
      <c r="M77" s="161" t="s">
        <v>255</v>
      </c>
      <c r="N77" s="8" t="s">
        <v>255</v>
      </c>
      <c r="O77" s="4" t="s">
        <v>260</v>
      </c>
      <c r="P77" s="306">
        <v>30</v>
      </c>
      <c r="Q77" s="86">
        <v>4.5</v>
      </c>
      <c r="R77" s="196"/>
      <c r="S77" s="196"/>
      <c r="T77" s="197"/>
      <c r="U77" s="267">
        <f t="shared" si="2"/>
      </c>
      <c r="W77" s="138"/>
      <c r="X77" s="171"/>
      <c r="Y77" s="161" t="s">
        <v>514</v>
      </c>
      <c r="Z77" s="170"/>
      <c r="AA77" s="146"/>
      <c r="AB77" s="313"/>
      <c r="AC77" s="154"/>
      <c r="AD77" s="215"/>
      <c r="AE77" s="215"/>
      <c r="AF77" s="215"/>
      <c r="AG77" s="270">
        <f t="shared" si="37"/>
      </c>
      <c r="AH77" s="24"/>
      <c r="AI77" s="161" t="s">
        <v>884</v>
      </c>
      <c r="AJ77" s="161" t="s">
        <v>410</v>
      </c>
      <c r="AK77" s="29"/>
      <c r="AL77" s="7" t="s">
        <v>409</v>
      </c>
      <c r="AM77" s="81"/>
      <c r="AN77" s="250">
        <v>0.9</v>
      </c>
      <c r="AO77" s="195"/>
      <c r="AP77" s="211"/>
      <c r="AQ77" s="195"/>
      <c r="AR77" s="264">
        <f t="shared" si="33"/>
      </c>
      <c r="AS77" s="39"/>
      <c r="AT77" s="171" t="s">
        <v>887</v>
      </c>
      <c r="AU77" s="161" t="s">
        <v>888</v>
      </c>
      <c r="AV77" s="52" t="s">
        <v>888</v>
      </c>
      <c r="AW77" s="4" t="s">
        <v>933</v>
      </c>
      <c r="AX77" s="254">
        <v>19</v>
      </c>
      <c r="AY77" s="187"/>
      <c r="AZ77" s="212"/>
      <c r="BA77" s="187"/>
      <c r="BB77" s="265">
        <f aca="true" t="shared" si="38" ref="BB77:BB83">IF(SUM(AY77:BA77)=0,"",SUM(AY77:BA77)*AX77)</f>
      </c>
      <c r="BC77" s="16"/>
      <c r="BD77" s="171">
        <f t="shared" si="34"/>
      </c>
      <c r="BE77" s="171">
        <f t="shared" si="35"/>
      </c>
      <c r="BF77" s="188"/>
      <c r="BG77" s="222"/>
      <c r="BH77" s="223"/>
      <c r="BI77" s="260"/>
      <c r="BJ77" s="189"/>
      <c r="BK77" s="206"/>
      <c r="BL77" s="189"/>
      <c r="BM77" s="263">
        <f t="shared" si="32"/>
      </c>
      <c r="BN77" s="290"/>
      <c r="BR77" s="71">
        <f aca="true" t="shared" si="39" ref="BR77:BR87">IF(G77="",0,F77*G77)</f>
        <v>0</v>
      </c>
      <c r="BS77" s="236">
        <f aca="true" t="shared" si="40" ref="BS77:BS87">IF(H77="",0,F77*H77)</f>
        <v>0</v>
      </c>
      <c r="BT77" s="155">
        <f aca="true" t="shared" si="41" ref="BT77:BT87">IF(I77="",0,F77*I77)</f>
        <v>0</v>
      </c>
      <c r="BU77" s="71">
        <f aca="true" t="shared" si="42" ref="BU77:BU87">IF(R77="",0,Q77*R77)</f>
        <v>0</v>
      </c>
      <c r="BV77" s="236">
        <f aca="true" t="shared" si="43" ref="BV77:BV87">IF(S77="",0,Q77*S77)</f>
        <v>0</v>
      </c>
      <c r="BW77" s="155">
        <f aca="true" t="shared" si="44" ref="BW77:BW87">IF(T77="",0,Q77*T77)</f>
        <v>0</v>
      </c>
      <c r="BX77" s="71">
        <f aca="true" t="shared" si="45" ref="BX77:BX87">IF(AD77="",0,AC77*AD77)</f>
        <v>0</v>
      </c>
      <c r="BY77" s="236">
        <f aca="true" t="shared" si="46" ref="BY77:BY87">IF(AE77="",0,AC77*AE77)</f>
        <v>0</v>
      </c>
      <c r="BZ77" s="155">
        <f aca="true" t="shared" si="47" ref="BZ77:BZ87">IF(AF77="",0,AC77*AF77)</f>
        <v>0</v>
      </c>
      <c r="CA77" s="71">
        <f aca="true" t="shared" si="48" ref="CA77:CA87">IF(AO77="",0,AN77*AO77)</f>
        <v>0</v>
      </c>
      <c r="CB77" s="236">
        <f aca="true" t="shared" si="49" ref="CB77:CB87">IF(AP77="",0,AN77*AP77)</f>
        <v>0</v>
      </c>
      <c r="CC77" s="155">
        <f aca="true" t="shared" si="50" ref="CC77:CC87">IF(AQ77="",0,AN77*AQ77)</f>
        <v>0</v>
      </c>
      <c r="CD77" s="71">
        <f aca="true" t="shared" si="51" ref="CD77:CD87">IF(AY77="",0,AX77*AY77)</f>
        <v>0</v>
      </c>
      <c r="CE77" s="236">
        <f aca="true" t="shared" si="52" ref="CE77:CE87">IF(AZ77="",0,AX77*AZ77)</f>
        <v>0</v>
      </c>
      <c r="CF77" s="155">
        <f aca="true" t="shared" si="53" ref="CF77:CF87">IF(BA77="",0,AX77*BA77)</f>
        <v>0</v>
      </c>
      <c r="CG77" s="71">
        <f aca="true" t="shared" si="54" ref="CG77:CG87">IF(BJ77="",0,BI77*BJ77)</f>
        <v>0</v>
      </c>
      <c r="CH77" s="236">
        <f aca="true" t="shared" si="55" ref="CH77:CH87">IF(BK77="",0,BI77*BK77)</f>
        <v>0</v>
      </c>
      <c r="CI77" s="155">
        <f aca="true" t="shared" si="56" ref="CI77:CI87">IF(BL77="",0,BI77*BL77)</f>
        <v>0</v>
      </c>
    </row>
    <row r="78" spans="1:87" ht="10.5" customHeight="1">
      <c r="A78" s="161" t="s">
        <v>917</v>
      </c>
      <c r="B78" s="162" t="s">
        <v>200</v>
      </c>
      <c r="C78" s="75" t="s">
        <v>200</v>
      </c>
      <c r="D78" s="25" t="s">
        <v>339</v>
      </c>
      <c r="E78" s="306">
        <v>50</v>
      </c>
      <c r="F78" s="83">
        <v>2.2</v>
      </c>
      <c r="G78" s="186"/>
      <c r="H78" s="186"/>
      <c r="I78" s="187"/>
      <c r="J78" s="272">
        <f t="shared" si="29"/>
      </c>
      <c r="K78" s="53"/>
      <c r="L78" s="161" t="s">
        <v>631</v>
      </c>
      <c r="M78" s="161" t="s">
        <v>255</v>
      </c>
      <c r="N78" s="21" t="s">
        <v>267</v>
      </c>
      <c r="O78" s="2" t="s">
        <v>262</v>
      </c>
      <c r="P78" s="304"/>
      <c r="Q78" s="84">
        <v>3.8</v>
      </c>
      <c r="R78" s="188"/>
      <c r="S78" s="188"/>
      <c r="T78" s="189"/>
      <c r="U78" s="266">
        <f aca="true" t="shared" si="57" ref="U78:U83">IF(SUM(R78:T78)=0,"",SUM(R78:T78)*Q78)</f>
      </c>
      <c r="W78" s="36"/>
      <c r="X78" s="171" t="s">
        <v>706</v>
      </c>
      <c r="Y78" s="161" t="s">
        <v>513</v>
      </c>
      <c r="Z78" s="308" t="s">
        <v>513</v>
      </c>
      <c r="AA78" s="25" t="s">
        <v>196</v>
      </c>
      <c r="AB78" s="148">
        <v>50</v>
      </c>
      <c r="AC78" s="244">
        <v>0.4</v>
      </c>
      <c r="AD78" s="187"/>
      <c r="AE78" s="212"/>
      <c r="AF78" s="187"/>
      <c r="AG78" s="265">
        <f aca="true" t="shared" si="58" ref="AG78:AG86">IF(SUM(AD78:AF78)=0,"",SUM(AD78:AF78)*AC78)</f>
      </c>
      <c r="AH78" s="24"/>
      <c r="AI78" s="161" t="s">
        <v>768</v>
      </c>
      <c r="AJ78" s="161" t="s">
        <v>426</v>
      </c>
      <c r="AK78" s="23" t="s">
        <v>426</v>
      </c>
      <c r="AL78" s="2" t="s">
        <v>427</v>
      </c>
      <c r="AM78" s="80"/>
      <c r="AN78" s="251">
        <v>9.8</v>
      </c>
      <c r="AO78" s="189"/>
      <c r="AP78" s="206"/>
      <c r="AQ78" s="189"/>
      <c r="AR78" s="263">
        <f aca="true" t="shared" si="59" ref="AR78:AR83">IF(SUM(AO78:AQ78)=0,"",SUM(AO78:AQ78)*AN78)</f>
      </c>
      <c r="AS78" s="39"/>
      <c r="AT78" s="171" t="s">
        <v>889</v>
      </c>
      <c r="AU78" s="161" t="s">
        <v>888</v>
      </c>
      <c r="AV78" s="78"/>
      <c r="AW78" s="7" t="s">
        <v>934</v>
      </c>
      <c r="AX78" s="255">
        <v>28</v>
      </c>
      <c r="AY78" s="195"/>
      <c r="AZ78" s="211"/>
      <c r="BA78" s="195"/>
      <c r="BB78" s="264">
        <f t="shared" si="38"/>
      </c>
      <c r="BC78" s="16"/>
      <c r="BD78" s="171">
        <f t="shared" si="34"/>
      </c>
      <c r="BE78" s="171">
        <f t="shared" si="35"/>
      </c>
      <c r="BF78" s="188"/>
      <c r="BG78" s="222"/>
      <c r="BH78" s="223"/>
      <c r="BI78" s="260"/>
      <c r="BJ78" s="189"/>
      <c r="BK78" s="206"/>
      <c r="BL78" s="189"/>
      <c r="BM78" s="263">
        <f aca="true" t="shared" si="60" ref="BM78:BM83">IF(SUM(BJ78:BL78)=0,"",SUM(BJ78:BL78)*BI78)</f>
      </c>
      <c r="BN78" s="290"/>
      <c r="BR78" s="71">
        <f t="shared" si="39"/>
        <v>0</v>
      </c>
      <c r="BS78" s="236">
        <f t="shared" si="40"/>
        <v>0</v>
      </c>
      <c r="BT78" s="155">
        <f t="shared" si="41"/>
        <v>0</v>
      </c>
      <c r="BU78" s="71">
        <f t="shared" si="42"/>
        <v>0</v>
      </c>
      <c r="BV78" s="236">
        <f t="shared" si="43"/>
        <v>0</v>
      </c>
      <c r="BW78" s="155">
        <f t="shared" si="44"/>
        <v>0</v>
      </c>
      <c r="BX78" s="71">
        <f t="shared" si="45"/>
        <v>0</v>
      </c>
      <c r="BY78" s="236">
        <f t="shared" si="46"/>
        <v>0</v>
      </c>
      <c r="BZ78" s="155">
        <f t="shared" si="47"/>
        <v>0</v>
      </c>
      <c r="CA78" s="71">
        <f t="shared" si="48"/>
        <v>0</v>
      </c>
      <c r="CB78" s="236">
        <f t="shared" si="49"/>
        <v>0</v>
      </c>
      <c r="CC78" s="155">
        <f t="shared" si="50"/>
        <v>0</v>
      </c>
      <c r="CD78" s="71">
        <f t="shared" si="51"/>
        <v>0</v>
      </c>
      <c r="CE78" s="236">
        <f t="shared" si="52"/>
        <v>0</v>
      </c>
      <c r="CF78" s="155">
        <f t="shared" si="53"/>
        <v>0</v>
      </c>
      <c r="CG78" s="71">
        <f t="shared" si="54"/>
        <v>0</v>
      </c>
      <c r="CH78" s="236">
        <f t="shared" si="55"/>
        <v>0</v>
      </c>
      <c r="CI78" s="155">
        <f t="shared" si="56"/>
        <v>0</v>
      </c>
    </row>
    <row r="79" spans="1:87" ht="10.5" customHeight="1">
      <c r="A79" s="161" t="s">
        <v>918</v>
      </c>
      <c r="B79" s="162" t="s">
        <v>200</v>
      </c>
      <c r="C79" s="21"/>
      <c r="D79" s="2" t="s">
        <v>340</v>
      </c>
      <c r="E79" s="304"/>
      <c r="F79" s="84">
        <v>1.9</v>
      </c>
      <c r="G79" s="188"/>
      <c r="H79" s="188"/>
      <c r="I79" s="189"/>
      <c r="J79" s="274">
        <f t="shared" si="29"/>
      </c>
      <c r="K79" s="53"/>
      <c r="L79" s="161" t="s">
        <v>632</v>
      </c>
      <c r="M79" s="161" t="s">
        <v>255</v>
      </c>
      <c r="N79" s="21"/>
      <c r="O79" s="2" t="s">
        <v>261</v>
      </c>
      <c r="P79" s="304"/>
      <c r="Q79" s="84">
        <v>3.2</v>
      </c>
      <c r="R79" s="188"/>
      <c r="S79" s="188"/>
      <c r="T79" s="189"/>
      <c r="U79" s="266">
        <f t="shared" si="57"/>
      </c>
      <c r="W79" s="37"/>
      <c r="X79" s="171" t="s">
        <v>707</v>
      </c>
      <c r="Y79" s="161" t="s">
        <v>513</v>
      </c>
      <c r="Z79" s="309"/>
      <c r="AA79" s="7" t="s">
        <v>197</v>
      </c>
      <c r="AB79" s="107">
        <v>20</v>
      </c>
      <c r="AC79" s="174">
        <v>1</v>
      </c>
      <c r="AD79" s="195"/>
      <c r="AE79" s="211"/>
      <c r="AF79" s="195"/>
      <c r="AG79" s="264">
        <f t="shared" si="58"/>
      </c>
      <c r="AH79" s="24"/>
      <c r="AI79" s="161" t="s">
        <v>769</v>
      </c>
      <c r="AJ79" s="161" t="s">
        <v>426</v>
      </c>
      <c r="AK79" s="22"/>
      <c r="AL79" s="2" t="s">
        <v>435</v>
      </c>
      <c r="AM79" s="80"/>
      <c r="AN79" s="251">
        <v>10</v>
      </c>
      <c r="AO79" s="189"/>
      <c r="AP79" s="206"/>
      <c r="AQ79" s="189"/>
      <c r="AR79" s="263">
        <f t="shared" si="59"/>
      </c>
      <c r="AS79" s="39"/>
      <c r="AT79" s="171" t="s">
        <v>890</v>
      </c>
      <c r="AU79" s="161" t="s">
        <v>891</v>
      </c>
      <c r="AV79" s="8" t="s">
        <v>891</v>
      </c>
      <c r="AW79" s="4" t="s">
        <v>487</v>
      </c>
      <c r="AX79" s="254">
        <v>18</v>
      </c>
      <c r="AY79" s="197"/>
      <c r="AZ79" s="205"/>
      <c r="BA79" s="197"/>
      <c r="BB79" s="272">
        <f t="shared" si="38"/>
      </c>
      <c r="BC79" s="16"/>
      <c r="BD79" s="171">
        <f t="shared" si="34"/>
      </c>
      <c r="BE79" s="171">
        <f t="shared" si="35"/>
      </c>
      <c r="BF79" s="188"/>
      <c r="BG79" s="222"/>
      <c r="BH79" s="223"/>
      <c r="BI79" s="260"/>
      <c r="BJ79" s="189"/>
      <c r="BK79" s="206"/>
      <c r="BL79" s="189"/>
      <c r="BM79" s="263">
        <f t="shared" si="60"/>
      </c>
      <c r="BN79" s="290"/>
      <c r="BR79" s="71">
        <f t="shared" si="39"/>
        <v>0</v>
      </c>
      <c r="BS79" s="236">
        <f t="shared" si="40"/>
        <v>0</v>
      </c>
      <c r="BT79" s="155">
        <f t="shared" si="41"/>
        <v>0</v>
      </c>
      <c r="BU79" s="71">
        <f t="shared" si="42"/>
        <v>0</v>
      </c>
      <c r="BV79" s="236">
        <f t="shared" si="43"/>
        <v>0</v>
      </c>
      <c r="BW79" s="155">
        <f t="shared" si="44"/>
        <v>0</v>
      </c>
      <c r="BX79" s="71">
        <f t="shared" si="45"/>
        <v>0</v>
      </c>
      <c r="BY79" s="236">
        <f t="shared" si="46"/>
        <v>0</v>
      </c>
      <c r="BZ79" s="155">
        <f t="shared" si="47"/>
        <v>0</v>
      </c>
      <c r="CA79" s="71">
        <f t="shared" si="48"/>
        <v>0</v>
      </c>
      <c r="CB79" s="236">
        <f t="shared" si="49"/>
        <v>0</v>
      </c>
      <c r="CC79" s="155">
        <f t="shared" si="50"/>
        <v>0</v>
      </c>
      <c r="CD79" s="71">
        <f t="shared" si="51"/>
        <v>0</v>
      </c>
      <c r="CE79" s="236">
        <f t="shared" si="52"/>
        <v>0</v>
      </c>
      <c r="CF79" s="155">
        <f t="shared" si="53"/>
        <v>0</v>
      </c>
      <c r="CG79" s="71">
        <f t="shared" si="54"/>
        <v>0</v>
      </c>
      <c r="CH79" s="236">
        <f t="shared" si="55"/>
        <v>0</v>
      </c>
      <c r="CI79" s="155">
        <f t="shared" si="56"/>
        <v>0</v>
      </c>
    </row>
    <row r="80" spans="1:87" ht="10.5" customHeight="1">
      <c r="A80" s="161" t="s">
        <v>919</v>
      </c>
      <c r="B80" s="162" t="s">
        <v>200</v>
      </c>
      <c r="C80" s="21"/>
      <c r="D80" s="2" t="s">
        <v>341</v>
      </c>
      <c r="E80" s="304"/>
      <c r="F80" s="84">
        <v>1.5</v>
      </c>
      <c r="G80" s="188"/>
      <c r="H80" s="188"/>
      <c r="I80" s="189"/>
      <c r="J80" s="274">
        <f t="shared" si="29"/>
      </c>
      <c r="K80" s="53"/>
      <c r="L80" s="161" t="s">
        <v>633</v>
      </c>
      <c r="M80" s="161" t="s">
        <v>255</v>
      </c>
      <c r="N80" s="21"/>
      <c r="O80" s="2" t="s">
        <v>263</v>
      </c>
      <c r="P80" s="304"/>
      <c r="Q80" s="84">
        <v>2.5</v>
      </c>
      <c r="R80" s="188"/>
      <c r="S80" s="188"/>
      <c r="T80" s="189"/>
      <c r="U80" s="266">
        <f t="shared" si="57"/>
      </c>
      <c r="W80" s="36"/>
      <c r="X80" s="171" t="s">
        <v>708</v>
      </c>
      <c r="Y80" s="161" t="s">
        <v>164</v>
      </c>
      <c r="Z80" s="11" t="s">
        <v>164</v>
      </c>
      <c r="AA80" s="4" t="s">
        <v>244</v>
      </c>
      <c r="AB80" s="95"/>
      <c r="AC80" s="86">
        <v>4</v>
      </c>
      <c r="AD80" s="197"/>
      <c r="AE80" s="205"/>
      <c r="AF80" s="197"/>
      <c r="AG80" s="262">
        <f t="shared" si="58"/>
      </c>
      <c r="AH80" s="24"/>
      <c r="AI80" s="161" t="s">
        <v>770</v>
      </c>
      <c r="AJ80" s="161" t="s">
        <v>428</v>
      </c>
      <c r="AK80" s="23" t="s">
        <v>428</v>
      </c>
      <c r="AL80" s="2" t="s">
        <v>429</v>
      </c>
      <c r="AM80" s="80"/>
      <c r="AN80" s="251">
        <v>2.4</v>
      </c>
      <c r="AO80" s="189"/>
      <c r="AP80" s="206"/>
      <c r="AQ80" s="189"/>
      <c r="AR80" s="263">
        <f t="shared" si="59"/>
      </c>
      <c r="AS80" s="39"/>
      <c r="AT80" s="171" t="s">
        <v>892</v>
      </c>
      <c r="AU80" s="161" t="s">
        <v>891</v>
      </c>
      <c r="AV80" s="29"/>
      <c r="AW80" s="30" t="s">
        <v>893</v>
      </c>
      <c r="AX80" s="255">
        <v>4.7</v>
      </c>
      <c r="AY80" s="201"/>
      <c r="AZ80" s="210"/>
      <c r="BA80" s="201"/>
      <c r="BB80" s="273">
        <f t="shared" si="38"/>
      </c>
      <c r="BC80" s="16"/>
      <c r="BD80" s="171">
        <f t="shared" si="34"/>
      </c>
      <c r="BE80" s="171">
        <f t="shared" si="35"/>
      </c>
      <c r="BF80" s="188"/>
      <c r="BG80" s="222"/>
      <c r="BH80" s="223"/>
      <c r="BI80" s="260"/>
      <c r="BJ80" s="189"/>
      <c r="BK80" s="206"/>
      <c r="BL80" s="189"/>
      <c r="BM80" s="263">
        <f t="shared" si="60"/>
      </c>
      <c r="BN80" s="290"/>
      <c r="BR80" s="71">
        <f t="shared" si="39"/>
        <v>0</v>
      </c>
      <c r="BS80" s="236">
        <f t="shared" si="40"/>
        <v>0</v>
      </c>
      <c r="BT80" s="155">
        <f t="shared" si="41"/>
        <v>0</v>
      </c>
      <c r="BU80" s="71">
        <f t="shared" si="42"/>
        <v>0</v>
      </c>
      <c r="BV80" s="236">
        <f t="shared" si="43"/>
        <v>0</v>
      </c>
      <c r="BW80" s="155">
        <f t="shared" si="44"/>
        <v>0</v>
      </c>
      <c r="BX80" s="71">
        <f t="shared" si="45"/>
        <v>0</v>
      </c>
      <c r="BY80" s="236">
        <f t="shared" si="46"/>
        <v>0</v>
      </c>
      <c r="BZ80" s="155">
        <f t="shared" si="47"/>
        <v>0</v>
      </c>
      <c r="CA80" s="71">
        <f t="shared" si="48"/>
        <v>0</v>
      </c>
      <c r="CB80" s="236">
        <f t="shared" si="49"/>
        <v>0</v>
      </c>
      <c r="CC80" s="155">
        <f t="shared" si="50"/>
        <v>0</v>
      </c>
      <c r="CD80" s="71">
        <f t="shared" si="51"/>
        <v>0</v>
      </c>
      <c r="CE80" s="236">
        <f t="shared" si="52"/>
        <v>0</v>
      </c>
      <c r="CF80" s="155">
        <f t="shared" si="53"/>
        <v>0</v>
      </c>
      <c r="CG80" s="71">
        <f t="shared" si="54"/>
        <v>0</v>
      </c>
      <c r="CH80" s="236">
        <f t="shared" si="55"/>
        <v>0</v>
      </c>
      <c r="CI80" s="155">
        <f t="shared" si="56"/>
        <v>0</v>
      </c>
    </row>
    <row r="81" spans="1:87" ht="10.5" customHeight="1">
      <c r="A81" s="161" t="s">
        <v>920</v>
      </c>
      <c r="B81" s="162" t="s">
        <v>200</v>
      </c>
      <c r="C81" s="21"/>
      <c r="D81" s="2" t="s">
        <v>342</v>
      </c>
      <c r="E81" s="304"/>
      <c r="F81" s="84">
        <v>1.1</v>
      </c>
      <c r="G81" s="188"/>
      <c r="H81" s="188"/>
      <c r="I81" s="189"/>
      <c r="J81" s="274">
        <f t="shared" si="29"/>
      </c>
      <c r="K81" s="24"/>
      <c r="L81" s="161" t="s">
        <v>634</v>
      </c>
      <c r="M81" s="161" t="s">
        <v>255</v>
      </c>
      <c r="N81" s="21"/>
      <c r="O81" s="2" t="s">
        <v>264</v>
      </c>
      <c r="P81" s="305"/>
      <c r="Q81" s="84">
        <v>1.8</v>
      </c>
      <c r="R81" s="188"/>
      <c r="S81" s="188"/>
      <c r="T81" s="189"/>
      <c r="U81" s="266">
        <f t="shared" si="57"/>
      </c>
      <c r="W81" s="31"/>
      <c r="X81" s="171" t="s">
        <v>709</v>
      </c>
      <c r="Y81" s="161" t="s">
        <v>164</v>
      </c>
      <c r="Z81" s="38"/>
      <c r="AA81" s="2" t="s">
        <v>245</v>
      </c>
      <c r="AB81" s="80"/>
      <c r="AC81" s="84">
        <v>7</v>
      </c>
      <c r="AD81" s="189"/>
      <c r="AE81" s="206"/>
      <c r="AF81" s="189"/>
      <c r="AG81" s="263">
        <f t="shared" si="58"/>
      </c>
      <c r="AH81" s="24"/>
      <c r="AI81" s="161" t="s">
        <v>771</v>
      </c>
      <c r="AJ81" s="161" t="s">
        <v>428</v>
      </c>
      <c r="AK81" s="22"/>
      <c r="AL81" s="2" t="s">
        <v>430</v>
      </c>
      <c r="AM81" s="80"/>
      <c r="AN81" s="251">
        <v>1.6</v>
      </c>
      <c r="AO81" s="189"/>
      <c r="AP81" s="206"/>
      <c r="AQ81" s="189"/>
      <c r="AR81" s="263">
        <f t="shared" si="59"/>
      </c>
      <c r="AS81" s="39"/>
      <c r="AT81" s="171" t="s">
        <v>831</v>
      </c>
      <c r="AU81" s="161" t="s">
        <v>894</v>
      </c>
      <c r="AV81" s="8" t="s">
        <v>894</v>
      </c>
      <c r="AW81" s="4" t="s">
        <v>487</v>
      </c>
      <c r="AX81" s="254">
        <v>6.3</v>
      </c>
      <c r="AY81" s="197"/>
      <c r="AZ81" s="205"/>
      <c r="BA81" s="197"/>
      <c r="BB81" s="272">
        <f t="shared" si="38"/>
      </c>
      <c r="BC81" s="16"/>
      <c r="BD81" s="171">
        <f t="shared" si="34"/>
      </c>
      <c r="BE81" s="171">
        <f t="shared" si="35"/>
      </c>
      <c r="BF81" s="188"/>
      <c r="BG81" s="222"/>
      <c r="BH81" s="223"/>
      <c r="BI81" s="260"/>
      <c r="BJ81" s="189"/>
      <c r="BK81" s="206"/>
      <c r="BL81" s="189"/>
      <c r="BM81" s="263">
        <f t="shared" si="60"/>
      </c>
      <c r="BN81" s="290"/>
      <c r="BR81" s="71">
        <f t="shared" si="39"/>
        <v>0</v>
      </c>
      <c r="BS81" s="236">
        <f t="shared" si="40"/>
        <v>0</v>
      </c>
      <c r="BT81" s="155">
        <f t="shared" si="41"/>
        <v>0</v>
      </c>
      <c r="BU81" s="71">
        <f t="shared" si="42"/>
        <v>0</v>
      </c>
      <c r="BV81" s="236">
        <f t="shared" si="43"/>
        <v>0</v>
      </c>
      <c r="BW81" s="155">
        <f t="shared" si="44"/>
        <v>0</v>
      </c>
      <c r="BX81" s="71">
        <f t="shared" si="45"/>
        <v>0</v>
      </c>
      <c r="BY81" s="236">
        <f t="shared" si="46"/>
        <v>0</v>
      </c>
      <c r="BZ81" s="155">
        <f t="shared" si="47"/>
        <v>0</v>
      </c>
      <c r="CA81" s="71">
        <f t="shared" si="48"/>
        <v>0</v>
      </c>
      <c r="CB81" s="236">
        <f t="shared" si="49"/>
        <v>0</v>
      </c>
      <c r="CC81" s="155">
        <f t="shared" si="50"/>
        <v>0</v>
      </c>
      <c r="CD81" s="71">
        <f t="shared" si="51"/>
        <v>0</v>
      </c>
      <c r="CE81" s="236">
        <f t="shared" si="52"/>
        <v>0</v>
      </c>
      <c r="CF81" s="155">
        <f t="shared" si="53"/>
        <v>0</v>
      </c>
      <c r="CG81" s="71">
        <f t="shared" si="54"/>
        <v>0</v>
      </c>
      <c r="CH81" s="236">
        <f t="shared" si="55"/>
        <v>0</v>
      </c>
      <c r="CI81" s="155">
        <f t="shared" si="56"/>
        <v>0</v>
      </c>
    </row>
    <row r="82" spans="1:87" ht="10.5" customHeight="1">
      <c r="A82" s="161" t="s">
        <v>921</v>
      </c>
      <c r="B82" s="162" t="s">
        <v>200</v>
      </c>
      <c r="C82" s="29"/>
      <c r="D82" s="7" t="s">
        <v>343</v>
      </c>
      <c r="E82" s="307"/>
      <c r="F82" s="87">
        <v>0.8</v>
      </c>
      <c r="G82" s="194"/>
      <c r="H82" s="194"/>
      <c r="I82" s="195"/>
      <c r="J82" s="277">
        <f t="shared" si="29"/>
      </c>
      <c r="K82" s="24"/>
      <c r="L82" s="161" t="s">
        <v>635</v>
      </c>
      <c r="M82" s="161" t="s">
        <v>255</v>
      </c>
      <c r="N82" s="21"/>
      <c r="O82" s="2" t="s">
        <v>265</v>
      </c>
      <c r="P82" s="80"/>
      <c r="Q82" s="84">
        <v>2.6</v>
      </c>
      <c r="R82" s="188"/>
      <c r="S82" s="188"/>
      <c r="T82" s="189"/>
      <c r="U82" s="266">
        <f t="shared" si="57"/>
      </c>
      <c r="W82" s="31"/>
      <c r="X82" s="171" t="s">
        <v>710</v>
      </c>
      <c r="Y82" s="161" t="s">
        <v>164</v>
      </c>
      <c r="Z82" s="38"/>
      <c r="AA82" s="2" t="s">
        <v>246</v>
      </c>
      <c r="AB82" s="80"/>
      <c r="AC82" s="84">
        <v>7.5</v>
      </c>
      <c r="AD82" s="189"/>
      <c r="AE82" s="206"/>
      <c r="AF82" s="189"/>
      <c r="AG82" s="263">
        <f t="shared" si="58"/>
      </c>
      <c r="AH82" s="53"/>
      <c r="AI82" s="161" t="s">
        <v>772</v>
      </c>
      <c r="AJ82" s="161" t="s">
        <v>431</v>
      </c>
      <c r="AK82" s="5" t="s">
        <v>431</v>
      </c>
      <c r="AL82" s="2" t="s">
        <v>432</v>
      </c>
      <c r="AM82" s="80"/>
      <c r="AN82" s="251">
        <v>7</v>
      </c>
      <c r="AO82" s="189"/>
      <c r="AP82" s="206"/>
      <c r="AQ82" s="189"/>
      <c r="AR82" s="263">
        <f t="shared" si="59"/>
      </c>
      <c r="AS82" s="39"/>
      <c r="AT82" s="171" t="s">
        <v>832</v>
      </c>
      <c r="AU82" s="161" t="s">
        <v>894</v>
      </c>
      <c r="AV82" s="53"/>
      <c r="AW82" s="25" t="s">
        <v>895</v>
      </c>
      <c r="AX82" s="256">
        <v>8.2</v>
      </c>
      <c r="AY82" s="187"/>
      <c r="AZ82" s="212"/>
      <c r="BA82" s="187"/>
      <c r="BB82" s="274">
        <f t="shared" si="38"/>
      </c>
      <c r="BC82" s="16"/>
      <c r="BD82" s="171">
        <f t="shared" si="34"/>
      </c>
      <c r="BE82" s="171">
        <f t="shared" si="35"/>
      </c>
      <c r="BF82" s="188"/>
      <c r="BG82" s="222"/>
      <c r="BH82" s="223"/>
      <c r="BI82" s="260"/>
      <c r="BJ82" s="189"/>
      <c r="BK82" s="206"/>
      <c r="BL82" s="189"/>
      <c r="BM82" s="263">
        <f t="shared" si="60"/>
      </c>
      <c r="BN82" s="290"/>
      <c r="BR82" s="71">
        <f t="shared" si="39"/>
        <v>0</v>
      </c>
      <c r="BS82" s="236">
        <f t="shared" si="40"/>
        <v>0</v>
      </c>
      <c r="BT82" s="155">
        <f t="shared" si="41"/>
        <v>0</v>
      </c>
      <c r="BU82" s="71">
        <f t="shared" si="42"/>
        <v>0</v>
      </c>
      <c r="BV82" s="236">
        <f t="shared" si="43"/>
        <v>0</v>
      </c>
      <c r="BW82" s="155">
        <f t="shared" si="44"/>
        <v>0</v>
      </c>
      <c r="BX82" s="71">
        <f t="shared" si="45"/>
        <v>0</v>
      </c>
      <c r="BY82" s="236">
        <f t="shared" si="46"/>
        <v>0</v>
      </c>
      <c r="BZ82" s="155">
        <f t="shared" si="47"/>
        <v>0</v>
      </c>
      <c r="CA82" s="71">
        <f t="shared" si="48"/>
        <v>0</v>
      </c>
      <c r="CB82" s="236">
        <f t="shared" si="49"/>
        <v>0</v>
      </c>
      <c r="CC82" s="155">
        <f t="shared" si="50"/>
        <v>0</v>
      </c>
      <c r="CD82" s="71">
        <f t="shared" si="51"/>
        <v>0</v>
      </c>
      <c r="CE82" s="236">
        <f t="shared" si="52"/>
        <v>0</v>
      </c>
      <c r="CF82" s="155">
        <f t="shared" si="53"/>
        <v>0</v>
      </c>
      <c r="CG82" s="71">
        <f t="shared" si="54"/>
        <v>0</v>
      </c>
      <c r="CH82" s="236">
        <f t="shared" si="55"/>
        <v>0</v>
      </c>
      <c r="CI82" s="155">
        <f t="shared" si="56"/>
        <v>0</v>
      </c>
    </row>
    <row r="83" spans="1:87" ht="10.5" customHeight="1">
      <c r="A83" s="160" t="s">
        <v>922</v>
      </c>
      <c r="B83" s="160" t="s">
        <v>211</v>
      </c>
      <c r="C83" s="67" t="s">
        <v>211</v>
      </c>
      <c r="D83" s="30" t="s">
        <v>212</v>
      </c>
      <c r="E83" s="173"/>
      <c r="F83" s="242">
        <v>13</v>
      </c>
      <c r="G83" s="200"/>
      <c r="H83" s="200"/>
      <c r="I83" s="201"/>
      <c r="J83" s="276">
        <f>IF(SUM(G83:I83)=0,"",SUM(G83:I83)*F83)</f>
      </c>
      <c r="K83" s="24"/>
      <c r="L83" s="161" t="s">
        <v>636</v>
      </c>
      <c r="M83" s="161" t="s">
        <v>255</v>
      </c>
      <c r="N83" s="29"/>
      <c r="O83" s="7" t="s">
        <v>266</v>
      </c>
      <c r="P83" s="81"/>
      <c r="Q83" s="87">
        <v>2</v>
      </c>
      <c r="R83" s="194"/>
      <c r="S83" s="194"/>
      <c r="T83" s="195"/>
      <c r="U83" s="264">
        <f t="shared" si="57"/>
      </c>
      <c r="W83" s="37"/>
      <c r="X83" s="171" t="s">
        <v>711</v>
      </c>
      <c r="Y83" s="161" t="s">
        <v>164</v>
      </c>
      <c r="Z83" s="32"/>
      <c r="AA83" s="7" t="s">
        <v>247</v>
      </c>
      <c r="AB83" s="81"/>
      <c r="AC83" s="87">
        <v>9</v>
      </c>
      <c r="AD83" s="195"/>
      <c r="AE83" s="211"/>
      <c r="AF83" s="195"/>
      <c r="AG83" s="264">
        <f t="shared" si="58"/>
      </c>
      <c r="AH83" s="53"/>
      <c r="AI83" s="161" t="s">
        <v>773</v>
      </c>
      <c r="AJ83" s="161" t="s">
        <v>433</v>
      </c>
      <c r="AK83" s="6" t="s">
        <v>433</v>
      </c>
      <c r="AL83" s="7" t="s">
        <v>434</v>
      </c>
      <c r="AM83" s="81"/>
      <c r="AN83" s="252">
        <v>11</v>
      </c>
      <c r="AO83" s="195"/>
      <c r="AP83" s="211"/>
      <c r="AQ83" s="195"/>
      <c r="AR83" s="264">
        <f t="shared" si="59"/>
      </c>
      <c r="AS83" s="39"/>
      <c r="AT83" s="171" t="s">
        <v>896</v>
      </c>
      <c r="AU83" s="161" t="s">
        <v>894</v>
      </c>
      <c r="AV83" s="78"/>
      <c r="AW83" s="7" t="s">
        <v>897</v>
      </c>
      <c r="AX83" s="257">
        <v>1</v>
      </c>
      <c r="AY83" s="195"/>
      <c r="AZ83" s="211"/>
      <c r="BA83" s="195"/>
      <c r="BB83" s="273">
        <f t="shared" si="38"/>
      </c>
      <c r="BC83" s="16"/>
      <c r="BD83" s="171">
        <f t="shared" si="34"/>
      </c>
      <c r="BE83" s="171">
        <f t="shared" si="35"/>
      </c>
      <c r="BF83" s="194"/>
      <c r="BG83" s="224"/>
      <c r="BH83" s="225"/>
      <c r="BI83" s="261"/>
      <c r="BJ83" s="195"/>
      <c r="BK83" s="211"/>
      <c r="BL83" s="195"/>
      <c r="BM83" s="264">
        <f t="shared" si="60"/>
      </c>
      <c r="BN83" s="290"/>
      <c r="BR83" s="71">
        <f t="shared" si="39"/>
        <v>0</v>
      </c>
      <c r="BS83" s="236">
        <f t="shared" si="40"/>
        <v>0</v>
      </c>
      <c r="BT83" s="155">
        <f t="shared" si="41"/>
        <v>0</v>
      </c>
      <c r="BU83" s="71">
        <f t="shared" si="42"/>
        <v>0</v>
      </c>
      <c r="BV83" s="236">
        <f t="shared" si="43"/>
        <v>0</v>
      </c>
      <c r="BW83" s="155">
        <f t="shared" si="44"/>
        <v>0</v>
      </c>
      <c r="BX83" s="71">
        <f t="shared" si="45"/>
        <v>0</v>
      </c>
      <c r="BY83" s="236">
        <f t="shared" si="46"/>
        <v>0</v>
      </c>
      <c r="BZ83" s="155">
        <f t="shared" si="47"/>
        <v>0</v>
      </c>
      <c r="CA83" s="71">
        <f t="shared" si="48"/>
        <v>0</v>
      </c>
      <c r="CB83" s="236">
        <f t="shared" si="49"/>
        <v>0</v>
      </c>
      <c r="CC83" s="155">
        <f t="shared" si="50"/>
        <v>0</v>
      </c>
      <c r="CD83" s="71">
        <f t="shared" si="51"/>
        <v>0</v>
      </c>
      <c r="CE83" s="236">
        <f t="shared" si="52"/>
        <v>0</v>
      </c>
      <c r="CF83" s="155">
        <f t="shared" si="53"/>
        <v>0</v>
      </c>
      <c r="CG83" s="71">
        <f t="shared" si="54"/>
        <v>0</v>
      </c>
      <c r="CH83" s="236">
        <f t="shared" si="55"/>
        <v>0</v>
      </c>
      <c r="CI83" s="155">
        <f t="shared" si="56"/>
        <v>0</v>
      </c>
    </row>
    <row r="84" spans="1:87" ht="10.5" hidden="1">
      <c r="A84" s="160" t="s">
        <v>525</v>
      </c>
      <c r="B84" s="160" t="s">
        <v>211</v>
      </c>
      <c r="C84" s="67" t="s">
        <v>211</v>
      </c>
      <c r="D84" s="30" t="s">
        <v>526</v>
      </c>
      <c r="E84" s="173"/>
      <c r="F84" s="242">
        <v>6</v>
      </c>
      <c r="G84" s="49">
        <f>IF(G83&gt;0,G83,"")</f>
      </c>
      <c r="H84" s="49">
        <f>IF(H83&gt;0,H83,"")</f>
      </c>
      <c r="I84" s="49">
        <f>IF(I83&gt;0,I83,"")</f>
      </c>
      <c r="J84" s="276">
        <f>IF(SUM(G84:I84)=0,"",SUM(G84:I84)*F84)</f>
      </c>
      <c r="W84" s="15"/>
      <c r="X84" s="161" t="s">
        <v>712</v>
      </c>
      <c r="Y84" s="161" t="s">
        <v>164</v>
      </c>
      <c r="Z84" s="28" t="s">
        <v>164</v>
      </c>
      <c r="AA84" s="95" t="s">
        <v>507</v>
      </c>
      <c r="AB84" s="4"/>
      <c r="AC84" s="245">
        <v>0.01</v>
      </c>
      <c r="AD84" s="48">
        <f>IF(AD80&gt;0,AD80,"")</f>
      </c>
      <c r="AE84" s="48">
        <f>IF(AE80&gt;0,AE80,"")</f>
      </c>
      <c r="AF84" s="48">
        <f>IF(AF80&gt;0,AF80,"")</f>
      </c>
      <c r="AG84" s="262">
        <f t="shared" si="58"/>
      </c>
      <c r="BD84" s="53"/>
      <c r="BE84" s="24"/>
      <c r="BR84" s="71">
        <f t="shared" si="39"/>
        <v>0</v>
      </c>
      <c r="BS84" s="236">
        <f t="shared" si="40"/>
        <v>0</v>
      </c>
      <c r="BT84" s="155">
        <f t="shared" si="41"/>
        <v>0</v>
      </c>
      <c r="BU84" s="71">
        <f t="shared" si="42"/>
        <v>0</v>
      </c>
      <c r="BV84" s="236">
        <f t="shared" si="43"/>
        <v>0</v>
      </c>
      <c r="BW84" s="155">
        <f t="shared" si="44"/>
        <v>0</v>
      </c>
      <c r="BX84" s="71">
        <f t="shared" si="45"/>
        <v>0</v>
      </c>
      <c r="BY84" s="236">
        <f t="shared" si="46"/>
        <v>0</v>
      </c>
      <c r="BZ84" s="155">
        <f t="shared" si="47"/>
        <v>0</v>
      </c>
      <c r="CA84" s="71">
        <f t="shared" si="48"/>
        <v>0</v>
      </c>
      <c r="CB84" s="236">
        <f t="shared" si="49"/>
        <v>0</v>
      </c>
      <c r="CC84" s="155">
        <f t="shared" si="50"/>
        <v>0</v>
      </c>
      <c r="CD84" s="71">
        <f t="shared" si="51"/>
        <v>0</v>
      </c>
      <c r="CE84" s="236">
        <f t="shared" si="52"/>
        <v>0</v>
      </c>
      <c r="CF84" s="155">
        <f t="shared" si="53"/>
        <v>0</v>
      </c>
      <c r="CG84" s="71">
        <f t="shared" si="54"/>
        <v>0</v>
      </c>
      <c r="CH84" s="236">
        <f t="shared" si="55"/>
        <v>0</v>
      </c>
      <c r="CI84" s="155">
        <f t="shared" si="56"/>
        <v>0</v>
      </c>
    </row>
    <row r="85" spans="23:87" ht="10.5" hidden="1">
      <c r="W85" s="16"/>
      <c r="X85" s="161" t="s">
        <v>713</v>
      </c>
      <c r="Y85" s="161" t="s">
        <v>164</v>
      </c>
      <c r="Z85" s="24"/>
      <c r="AA85" s="80" t="s">
        <v>508</v>
      </c>
      <c r="AB85" s="2"/>
      <c r="AC85" s="246">
        <v>0.01</v>
      </c>
      <c r="AD85" s="46">
        <f aca="true" t="shared" si="61" ref="AD85:AE87">IF(AD81&gt;0,AD81,"")</f>
      </c>
      <c r="AE85" s="46">
        <f t="shared" si="61"/>
      </c>
      <c r="AF85" s="46">
        <f>IF(AF81&gt;0,AF81,"")</f>
      </c>
      <c r="AG85" s="263">
        <f t="shared" si="58"/>
      </c>
      <c r="BD85" s="53"/>
      <c r="BE85" s="24"/>
      <c r="BR85" s="71">
        <f t="shared" si="39"/>
        <v>0</v>
      </c>
      <c r="BS85" s="236">
        <f t="shared" si="40"/>
        <v>0</v>
      </c>
      <c r="BT85" s="155">
        <f t="shared" si="41"/>
        <v>0</v>
      </c>
      <c r="BU85" s="71">
        <f t="shared" si="42"/>
        <v>0</v>
      </c>
      <c r="BV85" s="236">
        <f t="shared" si="43"/>
        <v>0</v>
      </c>
      <c r="BW85" s="155">
        <f t="shared" si="44"/>
        <v>0</v>
      </c>
      <c r="BX85" s="71">
        <f t="shared" si="45"/>
        <v>0</v>
      </c>
      <c r="BY85" s="236">
        <f t="shared" si="46"/>
        <v>0</v>
      </c>
      <c r="BZ85" s="155">
        <f t="shared" si="47"/>
        <v>0</v>
      </c>
      <c r="CA85" s="71">
        <f t="shared" si="48"/>
        <v>0</v>
      </c>
      <c r="CB85" s="236">
        <f t="shared" si="49"/>
        <v>0</v>
      </c>
      <c r="CC85" s="155">
        <f t="shared" si="50"/>
        <v>0</v>
      </c>
      <c r="CD85" s="71">
        <f t="shared" si="51"/>
        <v>0</v>
      </c>
      <c r="CE85" s="236">
        <f t="shared" si="52"/>
        <v>0</v>
      </c>
      <c r="CF85" s="155">
        <f t="shared" si="53"/>
        <v>0</v>
      </c>
      <c r="CG85" s="71">
        <f t="shared" si="54"/>
        <v>0</v>
      </c>
      <c r="CH85" s="236">
        <f t="shared" si="55"/>
        <v>0</v>
      </c>
      <c r="CI85" s="155">
        <f t="shared" si="56"/>
        <v>0</v>
      </c>
    </row>
    <row r="86" spans="23:87" ht="10.5" hidden="1">
      <c r="W86" s="16"/>
      <c r="X86" s="161" t="s">
        <v>714</v>
      </c>
      <c r="Y86" s="161" t="s">
        <v>164</v>
      </c>
      <c r="Z86" s="24"/>
      <c r="AA86" s="80" t="s">
        <v>509</v>
      </c>
      <c r="AB86" s="2"/>
      <c r="AC86" s="246">
        <v>0.01</v>
      </c>
      <c r="AD86" s="46">
        <f t="shared" si="61"/>
      </c>
      <c r="AE86" s="46">
        <f t="shared" si="61"/>
      </c>
      <c r="AF86" s="46">
        <f>IF(AF82&gt;0,AF82,"")</f>
      </c>
      <c r="AG86" s="263">
        <f t="shared" si="58"/>
      </c>
      <c r="BD86" s="53"/>
      <c r="BE86" s="24"/>
      <c r="BR86" s="71">
        <f t="shared" si="39"/>
        <v>0</v>
      </c>
      <c r="BS86" s="236">
        <f t="shared" si="40"/>
        <v>0</v>
      </c>
      <c r="BT86" s="155">
        <f t="shared" si="41"/>
        <v>0</v>
      </c>
      <c r="BU86" s="71">
        <f t="shared" si="42"/>
        <v>0</v>
      </c>
      <c r="BV86" s="236">
        <f t="shared" si="43"/>
        <v>0</v>
      </c>
      <c r="BW86" s="155">
        <f t="shared" si="44"/>
        <v>0</v>
      </c>
      <c r="BX86" s="71">
        <f t="shared" si="45"/>
        <v>0</v>
      </c>
      <c r="BY86" s="236">
        <f t="shared" si="46"/>
        <v>0</v>
      </c>
      <c r="BZ86" s="155">
        <f t="shared" si="47"/>
        <v>0</v>
      </c>
      <c r="CA86" s="71">
        <f t="shared" si="48"/>
        <v>0</v>
      </c>
      <c r="CB86" s="236">
        <f t="shared" si="49"/>
        <v>0</v>
      </c>
      <c r="CC86" s="155">
        <f t="shared" si="50"/>
        <v>0</v>
      </c>
      <c r="CD86" s="71">
        <f t="shared" si="51"/>
        <v>0</v>
      </c>
      <c r="CE86" s="236">
        <f t="shared" si="52"/>
        <v>0</v>
      </c>
      <c r="CF86" s="155">
        <f t="shared" si="53"/>
        <v>0</v>
      </c>
      <c r="CG86" s="71">
        <f t="shared" si="54"/>
        <v>0</v>
      </c>
      <c r="CH86" s="236">
        <f t="shared" si="55"/>
        <v>0</v>
      </c>
      <c r="CI86" s="155">
        <f t="shared" si="56"/>
        <v>0</v>
      </c>
    </row>
    <row r="87" spans="23:87" ht="10.5" hidden="1">
      <c r="W87" s="17"/>
      <c r="X87" s="161" t="s">
        <v>715</v>
      </c>
      <c r="Y87" s="161" t="s">
        <v>164</v>
      </c>
      <c r="Z87" s="20"/>
      <c r="AA87" s="81" t="s">
        <v>510</v>
      </c>
      <c r="AB87" s="7"/>
      <c r="AC87" s="247">
        <v>0.02</v>
      </c>
      <c r="AD87" s="47">
        <f t="shared" si="61"/>
      </c>
      <c r="AE87" s="47">
        <f t="shared" si="61"/>
      </c>
      <c r="AF87" s="47">
        <f>IF(AF83&gt;0,AF83,"")</f>
      </c>
      <c r="AG87" s="264">
        <f>IF(SUM(AD87:AF87)=0,"",SUM(AD87:AF87)*AC87)</f>
      </c>
      <c r="BD87" s="53"/>
      <c r="BE87" s="24"/>
      <c r="BR87" s="71">
        <f t="shared" si="39"/>
        <v>0</v>
      </c>
      <c r="BS87" s="236">
        <f t="shared" si="40"/>
        <v>0</v>
      </c>
      <c r="BT87" s="155">
        <f t="shared" si="41"/>
        <v>0</v>
      </c>
      <c r="BU87" s="71">
        <f t="shared" si="42"/>
        <v>0</v>
      </c>
      <c r="BV87" s="236">
        <f t="shared" si="43"/>
        <v>0</v>
      </c>
      <c r="BW87" s="155">
        <f t="shared" si="44"/>
        <v>0</v>
      </c>
      <c r="BX87" s="71">
        <f t="shared" si="45"/>
        <v>0</v>
      </c>
      <c r="BY87" s="236">
        <f t="shared" si="46"/>
        <v>0</v>
      </c>
      <c r="BZ87" s="155">
        <f t="shared" si="47"/>
        <v>0</v>
      </c>
      <c r="CA87" s="71">
        <f t="shared" si="48"/>
        <v>0</v>
      </c>
      <c r="CB87" s="236">
        <f t="shared" si="49"/>
        <v>0</v>
      </c>
      <c r="CC87" s="155">
        <f t="shared" si="50"/>
        <v>0</v>
      </c>
      <c r="CD87" s="71">
        <f t="shared" si="51"/>
        <v>0</v>
      </c>
      <c r="CE87" s="236">
        <f t="shared" si="52"/>
        <v>0</v>
      </c>
      <c r="CF87" s="155">
        <f t="shared" si="53"/>
        <v>0</v>
      </c>
      <c r="CG87" s="71">
        <f t="shared" si="54"/>
        <v>0</v>
      </c>
      <c r="CH87" s="236">
        <f t="shared" si="55"/>
        <v>0</v>
      </c>
      <c r="CI87" s="155">
        <f t="shared" si="56"/>
        <v>0</v>
      </c>
    </row>
    <row r="88" spans="56:57" ht="10.5" hidden="1">
      <c r="BD88" s="53"/>
      <c r="BE88" s="24"/>
    </row>
    <row r="89" spans="56:57" ht="10.5" hidden="1">
      <c r="BD89" s="53"/>
      <c r="BE89" s="24"/>
    </row>
    <row r="90" spans="56:57" ht="10.5" hidden="1">
      <c r="BD90" s="53"/>
      <c r="BE90" s="24"/>
    </row>
    <row r="91" spans="27:57" ht="10.5" hidden="1">
      <c r="AA91" s="216" t="b">
        <v>0</v>
      </c>
      <c r="BD91" s="53"/>
      <c r="BE91" s="24"/>
    </row>
    <row r="92" spans="27:57" ht="10.5" hidden="1">
      <c r="AA92" s="216" t="b">
        <v>0</v>
      </c>
      <c r="AW92" s="216" t="b">
        <v>0</v>
      </c>
      <c r="BD92" s="53"/>
      <c r="BE92" s="24"/>
    </row>
    <row r="93" spans="56:57" ht="10.5">
      <c r="BD93" s="53"/>
      <c r="BE93" s="24"/>
    </row>
    <row r="94" spans="56:57" ht="10.5">
      <c r="BD94" s="53"/>
      <c r="BE94" s="24"/>
    </row>
    <row r="95" spans="56:57" ht="10.5">
      <c r="BD95" s="53"/>
      <c r="BE95" s="24"/>
    </row>
  </sheetData>
  <sheetProtection password="9EFC" sheet="1"/>
  <mergeCells count="67">
    <mergeCell ref="BF52:BM53"/>
    <mergeCell ref="BF3:BM3"/>
    <mergeCell ref="BF4:BM4"/>
    <mergeCell ref="BF5:BM5"/>
    <mergeCell ref="BF6:BM6"/>
    <mergeCell ref="AK3:AR3"/>
    <mergeCell ref="AK4:AR4"/>
    <mergeCell ref="AK5:AR5"/>
    <mergeCell ref="AK6:AR6"/>
    <mergeCell ref="AW3:AZ3"/>
    <mergeCell ref="AM18:AM20"/>
    <mergeCell ref="P17:P20"/>
    <mergeCell ref="P22:P23"/>
    <mergeCell ref="AW4:AZ4"/>
    <mergeCell ref="BH12:BH15"/>
    <mergeCell ref="BF10:BM10"/>
    <mergeCell ref="AV10:BB10"/>
    <mergeCell ref="BK9:BL9"/>
    <mergeCell ref="E28:E30"/>
    <mergeCell ref="AP9:AQ9"/>
    <mergeCell ref="BI9:BJ9"/>
    <mergeCell ref="AS12:AS22"/>
    <mergeCell ref="P14:P16"/>
    <mergeCell ref="Q9:R9"/>
    <mergeCell ref="S9:T9"/>
    <mergeCell ref="AN9:AO9"/>
    <mergeCell ref="W10:AG10"/>
    <mergeCell ref="AM13:AM17"/>
    <mergeCell ref="C1:U1"/>
    <mergeCell ref="Z1:AR1"/>
    <mergeCell ref="AV1:BM1"/>
    <mergeCell ref="D3:G3"/>
    <mergeCell ref="AA3:AD3"/>
    <mergeCell ref="AK10:AR10"/>
    <mergeCell ref="N3:U3"/>
    <mergeCell ref="N4:U4"/>
    <mergeCell ref="AA4:AD4"/>
    <mergeCell ref="E37:E40"/>
    <mergeCell ref="AM29:AM32"/>
    <mergeCell ref="E32:E35"/>
    <mergeCell ref="D4:G4"/>
    <mergeCell ref="N10:U10"/>
    <mergeCell ref="A10:J10"/>
    <mergeCell ref="P12:P13"/>
    <mergeCell ref="N5:U5"/>
    <mergeCell ref="N6:U6"/>
    <mergeCell ref="P36:P51"/>
    <mergeCell ref="AB76:AB77"/>
    <mergeCell ref="BC35:BC45"/>
    <mergeCell ref="AS29:AS35"/>
    <mergeCell ref="AB72:AB75"/>
    <mergeCell ref="E42:E66"/>
    <mergeCell ref="AM67:AM73"/>
    <mergeCell ref="AM58:AM59"/>
    <mergeCell ref="AM60:AM63"/>
    <mergeCell ref="E67:E68"/>
    <mergeCell ref="P55:P56"/>
    <mergeCell ref="BH24:BH28"/>
    <mergeCell ref="BH18:BH23"/>
    <mergeCell ref="E78:E82"/>
    <mergeCell ref="P58:P59"/>
    <mergeCell ref="P61:P63"/>
    <mergeCell ref="Z78:Z79"/>
    <mergeCell ref="BF42:BM43"/>
    <mergeCell ref="P65:P68"/>
    <mergeCell ref="P70:P72"/>
    <mergeCell ref="P77:P81"/>
  </mergeCells>
  <conditionalFormatting sqref="R12:T83 AD12:AF83 AO12:AQ83 BJ12:BL41 BJ44:BL51 G12:I83 AY12:BA39 BJ54:BL83 AY43:BA83">
    <cfRule type="containsBlanks" priority="235" dxfId="0">
      <formula>LEN(TRIM(G12))=0</formula>
    </cfRule>
  </conditionalFormatting>
  <conditionalFormatting sqref="AD78:AF79">
    <cfRule type="containsBlanks" priority="233" dxfId="0">
      <formula>LEN(TRIM(AD78))=0</formula>
    </cfRule>
  </conditionalFormatting>
  <conditionalFormatting sqref="AO40:AQ41">
    <cfRule type="containsBlanks" priority="229" dxfId="0">
      <formula>LEN(TRIM(AO40))=0</formula>
    </cfRule>
  </conditionalFormatting>
  <conditionalFormatting sqref="AO22:AQ26">
    <cfRule type="containsBlanks" priority="232" dxfId="0">
      <formula>LEN(TRIM(AO22))=0</formula>
    </cfRule>
  </conditionalFormatting>
  <conditionalFormatting sqref="AY24:BA24">
    <cfRule type="containsBlanks" priority="231" dxfId="0">
      <formula>LEN(TRIM(AY24))=0</formula>
    </cfRule>
  </conditionalFormatting>
  <conditionalFormatting sqref="AY25:BA27">
    <cfRule type="containsBlanks" priority="230" dxfId="0">
      <formula>LEN(TRIM(AY25))=0</formula>
    </cfRule>
  </conditionalFormatting>
  <conditionalFormatting sqref="AY56:BA56">
    <cfRule type="containsBlanks" priority="221" dxfId="0">
      <formula>LEN(TRIM(AY56))=0</formula>
    </cfRule>
  </conditionalFormatting>
  <conditionalFormatting sqref="AY28:BA30">
    <cfRule type="containsBlanks" priority="225" dxfId="0">
      <formula>LEN(TRIM(AY28))=0</formula>
    </cfRule>
  </conditionalFormatting>
  <conditionalFormatting sqref="AY12:BA18">
    <cfRule type="containsBlanks" priority="228" dxfId="0">
      <formula>LEN(TRIM(AY12))=0</formula>
    </cfRule>
  </conditionalFormatting>
  <conditionalFormatting sqref="AY19:BA23">
    <cfRule type="containsBlanks" priority="227" dxfId="0">
      <formula>LEN(TRIM(AY19))=0</formula>
    </cfRule>
  </conditionalFormatting>
  <conditionalFormatting sqref="AO27:AQ28">
    <cfRule type="containsBlanks" priority="226" dxfId="0">
      <formula>LEN(TRIM(AO27))=0</formula>
    </cfRule>
  </conditionalFormatting>
  <conditionalFormatting sqref="AY58:BA61">
    <cfRule type="containsBlanks" priority="223" dxfId="0">
      <formula>LEN(TRIM(AY58))=0</formula>
    </cfRule>
  </conditionalFormatting>
  <conditionalFormatting sqref="AY43:BA47">
    <cfRule type="containsBlanks" priority="224" dxfId="0">
      <formula>LEN(TRIM(AY43))=0</formula>
    </cfRule>
  </conditionalFormatting>
  <conditionalFormatting sqref="AO53:AQ53">
    <cfRule type="containsBlanks" priority="220" dxfId="0">
      <formula>LEN(TRIM(AO53))=0</formula>
    </cfRule>
  </conditionalFormatting>
  <conditionalFormatting sqref="AO54:AQ54">
    <cfRule type="containsBlanks" priority="219" dxfId="0">
      <formula>LEN(TRIM(AO54))=0</formula>
    </cfRule>
  </conditionalFormatting>
  <conditionalFormatting sqref="AO55:AQ55">
    <cfRule type="containsBlanks" priority="218" dxfId="0">
      <formula>LEN(TRIM(AO55))=0</formula>
    </cfRule>
  </conditionalFormatting>
  <conditionalFormatting sqref="AO56:AQ56">
    <cfRule type="containsBlanks" priority="217" dxfId="0">
      <formula>LEN(TRIM(AO56))=0</formula>
    </cfRule>
  </conditionalFormatting>
  <conditionalFormatting sqref="AO57:AQ57">
    <cfRule type="containsBlanks" priority="216" dxfId="0">
      <formula>LEN(TRIM(AO57))=0</formula>
    </cfRule>
  </conditionalFormatting>
  <conditionalFormatting sqref="AO58:AQ58">
    <cfRule type="containsBlanks" priority="215" dxfId="0">
      <formula>LEN(TRIM(AO58))=0</formula>
    </cfRule>
  </conditionalFormatting>
  <conditionalFormatting sqref="AO59:AQ59">
    <cfRule type="containsBlanks" priority="214" dxfId="0">
      <formula>LEN(TRIM(AO59))=0</formula>
    </cfRule>
  </conditionalFormatting>
  <conditionalFormatting sqref="AO62:AQ62">
    <cfRule type="containsBlanks" priority="213" dxfId="0">
      <formula>LEN(TRIM(AO62))=0</formula>
    </cfRule>
  </conditionalFormatting>
  <conditionalFormatting sqref="AO63:AQ63">
    <cfRule type="containsBlanks" priority="212" dxfId="0">
      <formula>LEN(TRIM(AO63))=0</formula>
    </cfRule>
  </conditionalFormatting>
  <conditionalFormatting sqref="AO64:AQ64">
    <cfRule type="containsBlanks" priority="210" dxfId="0">
      <formula>LEN(TRIM(AO64))=0</formula>
    </cfRule>
  </conditionalFormatting>
  <conditionalFormatting sqref="AO65:AQ65">
    <cfRule type="containsBlanks" priority="209" dxfId="0">
      <formula>LEN(TRIM(AO65))=0</formula>
    </cfRule>
  </conditionalFormatting>
  <conditionalFormatting sqref="AO66:AQ66">
    <cfRule type="containsBlanks" priority="208" dxfId="0">
      <formula>LEN(TRIM(AO66))=0</formula>
    </cfRule>
  </conditionalFormatting>
  <conditionalFormatting sqref="AO67:AQ67">
    <cfRule type="containsBlanks" priority="207" dxfId="0">
      <formula>LEN(TRIM(AO67))=0</formula>
    </cfRule>
  </conditionalFormatting>
  <conditionalFormatting sqref="AO64:AQ64">
    <cfRule type="containsBlanks" priority="205" dxfId="0">
      <formula>LEN(TRIM(AO64))=0</formula>
    </cfRule>
  </conditionalFormatting>
  <conditionalFormatting sqref="AO65:AQ65">
    <cfRule type="containsBlanks" priority="204" dxfId="0">
      <formula>LEN(TRIM(AO65))=0</formula>
    </cfRule>
  </conditionalFormatting>
  <conditionalFormatting sqref="AO66:AQ66">
    <cfRule type="containsBlanks" priority="203" dxfId="0">
      <formula>LEN(TRIM(AO66))=0</formula>
    </cfRule>
  </conditionalFormatting>
  <conditionalFormatting sqref="AO67:AQ67">
    <cfRule type="containsBlanks" priority="202" dxfId="0">
      <formula>LEN(TRIM(AO67))=0</formula>
    </cfRule>
  </conditionalFormatting>
  <conditionalFormatting sqref="AO68:AQ68">
    <cfRule type="containsBlanks" priority="201" dxfId="0">
      <formula>LEN(TRIM(AO68))=0</formula>
    </cfRule>
  </conditionalFormatting>
  <conditionalFormatting sqref="AO69:AQ69">
    <cfRule type="containsBlanks" priority="200" dxfId="0">
      <formula>LEN(TRIM(AO69))=0</formula>
    </cfRule>
  </conditionalFormatting>
  <conditionalFormatting sqref="AO65:AQ65">
    <cfRule type="containsBlanks" priority="199" dxfId="0">
      <formula>LEN(TRIM(AO65))=0</formula>
    </cfRule>
  </conditionalFormatting>
  <conditionalFormatting sqref="AO66:AQ66">
    <cfRule type="containsBlanks" priority="198" dxfId="0">
      <formula>LEN(TRIM(AO66))=0</formula>
    </cfRule>
  </conditionalFormatting>
  <conditionalFormatting sqref="AO67:AQ67">
    <cfRule type="containsBlanks" priority="197" dxfId="0">
      <formula>LEN(TRIM(AO67))=0</formula>
    </cfRule>
  </conditionalFormatting>
  <conditionalFormatting sqref="AO68:AQ68">
    <cfRule type="containsBlanks" priority="196" dxfId="0">
      <formula>LEN(TRIM(AO68))=0</formula>
    </cfRule>
  </conditionalFormatting>
  <conditionalFormatting sqref="AO69:AQ69">
    <cfRule type="containsBlanks" priority="195" dxfId="0">
      <formula>LEN(TRIM(AO69))=0</formula>
    </cfRule>
  </conditionalFormatting>
  <conditionalFormatting sqref="AO65:AQ65">
    <cfRule type="containsBlanks" priority="194" dxfId="0">
      <formula>LEN(TRIM(AO65))=0</formula>
    </cfRule>
  </conditionalFormatting>
  <conditionalFormatting sqref="AO66:AQ66">
    <cfRule type="containsBlanks" priority="193" dxfId="0">
      <formula>LEN(TRIM(AO66))=0</formula>
    </cfRule>
  </conditionalFormatting>
  <conditionalFormatting sqref="AO67:AQ67">
    <cfRule type="containsBlanks" priority="192" dxfId="0">
      <formula>LEN(TRIM(AO67))=0</formula>
    </cfRule>
  </conditionalFormatting>
  <conditionalFormatting sqref="AO68:AQ68">
    <cfRule type="containsBlanks" priority="191" dxfId="0">
      <formula>LEN(TRIM(AO68))=0</formula>
    </cfRule>
  </conditionalFormatting>
  <conditionalFormatting sqref="AO69:AQ69">
    <cfRule type="containsBlanks" priority="190" dxfId="0">
      <formula>LEN(TRIM(AO69))=0</formula>
    </cfRule>
  </conditionalFormatting>
  <conditionalFormatting sqref="AO70:AQ70">
    <cfRule type="containsBlanks" priority="189" dxfId="0">
      <formula>LEN(TRIM(AO70))=0</formula>
    </cfRule>
  </conditionalFormatting>
  <conditionalFormatting sqref="AO71:AQ71">
    <cfRule type="containsBlanks" priority="188" dxfId="0">
      <formula>LEN(TRIM(AO71))=0</formula>
    </cfRule>
  </conditionalFormatting>
  <conditionalFormatting sqref="AO64:AQ64">
    <cfRule type="containsBlanks" priority="186" dxfId="0">
      <formula>LEN(TRIM(AO64))=0</formula>
    </cfRule>
  </conditionalFormatting>
  <conditionalFormatting sqref="AO65:AQ65">
    <cfRule type="containsBlanks" priority="185" dxfId="0">
      <formula>LEN(TRIM(AO65))=0</formula>
    </cfRule>
  </conditionalFormatting>
  <conditionalFormatting sqref="AO66:AQ66">
    <cfRule type="containsBlanks" priority="184" dxfId="0">
      <formula>LEN(TRIM(AO66))=0</formula>
    </cfRule>
  </conditionalFormatting>
  <conditionalFormatting sqref="AO67:AQ67">
    <cfRule type="containsBlanks" priority="183" dxfId="0">
      <formula>LEN(TRIM(AO67))=0</formula>
    </cfRule>
  </conditionalFormatting>
  <conditionalFormatting sqref="AO68:AQ68">
    <cfRule type="containsBlanks" priority="182" dxfId="0">
      <formula>LEN(TRIM(AO68))=0</formula>
    </cfRule>
  </conditionalFormatting>
  <conditionalFormatting sqref="AO69:AQ69">
    <cfRule type="containsBlanks" priority="181" dxfId="0">
      <formula>LEN(TRIM(AO69))=0</formula>
    </cfRule>
  </conditionalFormatting>
  <conditionalFormatting sqref="AO65:AQ65">
    <cfRule type="containsBlanks" priority="180" dxfId="0">
      <formula>LEN(TRIM(AO65))=0</formula>
    </cfRule>
  </conditionalFormatting>
  <conditionalFormatting sqref="AO66:AQ66">
    <cfRule type="containsBlanks" priority="179" dxfId="0">
      <formula>LEN(TRIM(AO66))=0</formula>
    </cfRule>
  </conditionalFormatting>
  <conditionalFormatting sqref="AO67:AQ67">
    <cfRule type="containsBlanks" priority="178" dxfId="0">
      <formula>LEN(TRIM(AO67))=0</formula>
    </cfRule>
  </conditionalFormatting>
  <conditionalFormatting sqref="AO68:AQ68">
    <cfRule type="containsBlanks" priority="177" dxfId="0">
      <formula>LEN(TRIM(AO68))=0</formula>
    </cfRule>
  </conditionalFormatting>
  <conditionalFormatting sqref="AO69:AQ69">
    <cfRule type="containsBlanks" priority="176" dxfId="0">
      <formula>LEN(TRIM(AO69))=0</formula>
    </cfRule>
  </conditionalFormatting>
  <conditionalFormatting sqref="AO70:AQ70">
    <cfRule type="containsBlanks" priority="175" dxfId="0">
      <formula>LEN(TRIM(AO70))=0</formula>
    </cfRule>
  </conditionalFormatting>
  <conditionalFormatting sqref="AO71:AQ71">
    <cfRule type="containsBlanks" priority="174" dxfId="0">
      <formula>LEN(TRIM(AO71))=0</formula>
    </cfRule>
  </conditionalFormatting>
  <conditionalFormatting sqref="AO67:AQ67">
    <cfRule type="containsBlanks" priority="173" dxfId="0">
      <formula>LEN(TRIM(AO67))=0</formula>
    </cfRule>
  </conditionalFormatting>
  <conditionalFormatting sqref="AO68:AQ68">
    <cfRule type="containsBlanks" priority="172" dxfId="0">
      <formula>LEN(TRIM(AO68))=0</formula>
    </cfRule>
  </conditionalFormatting>
  <conditionalFormatting sqref="AO69:AQ69">
    <cfRule type="containsBlanks" priority="171" dxfId="0">
      <formula>LEN(TRIM(AO69))=0</formula>
    </cfRule>
  </conditionalFormatting>
  <conditionalFormatting sqref="AO70:AQ70">
    <cfRule type="containsBlanks" priority="170" dxfId="0">
      <formula>LEN(TRIM(AO70))=0</formula>
    </cfRule>
  </conditionalFormatting>
  <conditionalFormatting sqref="AO71:AQ71">
    <cfRule type="containsBlanks" priority="169" dxfId="0">
      <formula>LEN(TRIM(AO71))=0</formula>
    </cfRule>
  </conditionalFormatting>
  <conditionalFormatting sqref="AO67:AQ67">
    <cfRule type="containsBlanks" priority="168" dxfId="0">
      <formula>LEN(TRIM(AO67))=0</formula>
    </cfRule>
  </conditionalFormatting>
  <conditionalFormatting sqref="AO68:AQ68">
    <cfRule type="containsBlanks" priority="167" dxfId="0">
      <formula>LEN(TRIM(AO68))=0</formula>
    </cfRule>
  </conditionalFormatting>
  <conditionalFormatting sqref="AO69:AQ69">
    <cfRule type="containsBlanks" priority="166" dxfId="0">
      <formula>LEN(TRIM(AO69))=0</formula>
    </cfRule>
  </conditionalFormatting>
  <conditionalFormatting sqref="AO70:AQ70">
    <cfRule type="containsBlanks" priority="165" dxfId="0">
      <formula>LEN(TRIM(AO70))=0</formula>
    </cfRule>
  </conditionalFormatting>
  <conditionalFormatting sqref="AO71:AQ71">
    <cfRule type="containsBlanks" priority="164" dxfId="0">
      <formula>LEN(TRIM(AO71))=0</formula>
    </cfRule>
  </conditionalFormatting>
  <conditionalFormatting sqref="AO72:AQ72">
    <cfRule type="containsBlanks" priority="163" dxfId="0">
      <formula>LEN(TRIM(AO72))=0</formula>
    </cfRule>
  </conditionalFormatting>
  <conditionalFormatting sqref="AO73:AQ73">
    <cfRule type="containsBlanks" priority="162" dxfId="0">
      <formula>LEN(TRIM(AO73))=0</formula>
    </cfRule>
  </conditionalFormatting>
  <conditionalFormatting sqref="AO74:AQ75">
    <cfRule type="containsBlanks" priority="161" dxfId="0">
      <formula>LEN(TRIM(AO74))=0</formula>
    </cfRule>
  </conditionalFormatting>
  <conditionalFormatting sqref="AO76:AQ76">
    <cfRule type="containsBlanks" priority="160" dxfId="0">
      <formula>LEN(TRIM(AO76))=0</formula>
    </cfRule>
  </conditionalFormatting>
  <conditionalFormatting sqref="AO77:AQ77">
    <cfRule type="containsBlanks" priority="159" dxfId="0">
      <formula>LEN(TRIM(AO77))=0</formula>
    </cfRule>
  </conditionalFormatting>
  <conditionalFormatting sqref="AY62:BA62">
    <cfRule type="containsBlanks" priority="158" dxfId="0">
      <formula>LEN(TRIM(AY62))=0</formula>
    </cfRule>
  </conditionalFormatting>
  <conditionalFormatting sqref="AY63:BA63">
    <cfRule type="containsBlanks" priority="157" dxfId="0">
      <formula>LEN(TRIM(AY63))=0</formula>
    </cfRule>
  </conditionalFormatting>
  <conditionalFormatting sqref="AY64:BA64">
    <cfRule type="containsBlanks" priority="156" dxfId="0">
      <formula>LEN(TRIM(AY64))=0</formula>
    </cfRule>
  </conditionalFormatting>
  <conditionalFormatting sqref="AY65:BA65">
    <cfRule type="containsBlanks" priority="155" dxfId="0">
      <formula>LEN(TRIM(AY65))=0</formula>
    </cfRule>
  </conditionalFormatting>
  <conditionalFormatting sqref="AY66:BA66">
    <cfRule type="containsBlanks" priority="154" dxfId="0">
      <formula>LEN(TRIM(AY66))=0</formula>
    </cfRule>
  </conditionalFormatting>
  <conditionalFormatting sqref="AY67:BA67">
    <cfRule type="containsBlanks" priority="153" dxfId="0">
      <formula>LEN(TRIM(AY67))=0</formula>
    </cfRule>
  </conditionalFormatting>
  <conditionalFormatting sqref="AY68:BA68">
    <cfRule type="containsBlanks" priority="152" dxfId="0">
      <formula>LEN(TRIM(AY68))=0</formula>
    </cfRule>
  </conditionalFormatting>
  <conditionalFormatting sqref="AY69:BA69">
    <cfRule type="containsBlanks" priority="151" dxfId="0">
      <formula>LEN(TRIM(AY69))=0</formula>
    </cfRule>
  </conditionalFormatting>
  <conditionalFormatting sqref="AY70:BA70">
    <cfRule type="containsBlanks" priority="150" dxfId="0">
      <formula>LEN(TRIM(AY70))=0</formula>
    </cfRule>
  </conditionalFormatting>
  <conditionalFormatting sqref="BJ83:BL83">
    <cfRule type="containsBlanks" priority="137" dxfId="0">
      <formula>LEN(TRIM(BJ83))=0</formula>
    </cfRule>
  </conditionalFormatting>
  <conditionalFormatting sqref="AY71:BA71">
    <cfRule type="containsBlanks" priority="149" dxfId="0">
      <formula>LEN(TRIM(AY71))=0</formula>
    </cfRule>
  </conditionalFormatting>
  <conditionalFormatting sqref="AY72:BA72">
    <cfRule type="containsBlanks" priority="148" dxfId="0">
      <formula>LEN(TRIM(AY72))=0</formula>
    </cfRule>
  </conditionalFormatting>
  <conditionalFormatting sqref="AY73:BA73">
    <cfRule type="containsBlanks" priority="147" dxfId="0">
      <formula>LEN(TRIM(AY73))=0</formula>
    </cfRule>
  </conditionalFormatting>
  <conditionalFormatting sqref="AY74:BA74">
    <cfRule type="containsBlanks" priority="146" dxfId="0">
      <formula>LEN(TRIM(AY74))=0</formula>
    </cfRule>
  </conditionalFormatting>
  <conditionalFormatting sqref="AY75:BA75">
    <cfRule type="containsBlanks" priority="145" dxfId="0">
      <formula>LEN(TRIM(AY75))=0</formula>
    </cfRule>
  </conditionalFormatting>
  <conditionalFormatting sqref="AY76:BA76">
    <cfRule type="containsBlanks" priority="144" dxfId="0">
      <formula>LEN(TRIM(AY76))=0</formula>
    </cfRule>
  </conditionalFormatting>
  <conditionalFormatting sqref="BJ79:BL79">
    <cfRule type="containsBlanks" priority="143" dxfId="0">
      <formula>LEN(TRIM(BJ79))=0</formula>
    </cfRule>
  </conditionalFormatting>
  <conditionalFormatting sqref="BJ80:BL80">
    <cfRule type="containsBlanks" priority="142" dxfId="0">
      <formula>LEN(TRIM(BJ80))=0</formula>
    </cfRule>
  </conditionalFormatting>
  <conditionalFormatting sqref="BJ81:BL81">
    <cfRule type="containsBlanks" priority="141" dxfId="0">
      <formula>LEN(TRIM(BJ81))=0</formula>
    </cfRule>
  </conditionalFormatting>
  <conditionalFormatting sqref="BJ82:BL82">
    <cfRule type="containsBlanks" priority="138" dxfId="0">
      <formula>LEN(TRIM(BJ82))=0</formula>
    </cfRule>
  </conditionalFormatting>
  <conditionalFormatting sqref="BJ44:BL44">
    <cfRule type="containsBlanks" priority="136" dxfId="0">
      <formula>LEN(TRIM(BJ44))=0</formula>
    </cfRule>
  </conditionalFormatting>
  <conditionalFormatting sqref="G47">
    <cfRule type="expression" priority="134" dxfId="2" stopIfTrue="1">
      <formula>OR($G$47&lt;&gt;0)</formula>
    </cfRule>
  </conditionalFormatting>
  <conditionalFormatting sqref="G49">
    <cfRule type="expression" priority="132" dxfId="2" stopIfTrue="1">
      <formula>OR($G$49&lt;&gt;0)</formula>
    </cfRule>
  </conditionalFormatting>
  <conditionalFormatting sqref="G51">
    <cfRule type="expression" priority="130" dxfId="2" stopIfTrue="1">
      <formula>OR($G$51&lt;&gt;0)</formula>
    </cfRule>
  </conditionalFormatting>
  <conditionalFormatting sqref="G52">
    <cfRule type="expression" priority="128" dxfId="2" stopIfTrue="1">
      <formula>OR($G$52&lt;&gt;0)</formula>
    </cfRule>
  </conditionalFormatting>
  <conditionalFormatting sqref="G53">
    <cfRule type="expression" priority="127" dxfId="2" stopIfTrue="1">
      <formula>OR($G$53&lt;&gt;0)</formula>
    </cfRule>
  </conditionalFormatting>
  <conditionalFormatting sqref="G54">
    <cfRule type="expression" priority="126" dxfId="2" stopIfTrue="1">
      <formula>OR($G$54&lt;&gt;0)</formula>
    </cfRule>
  </conditionalFormatting>
  <conditionalFormatting sqref="G55">
    <cfRule type="expression" priority="125" dxfId="2" stopIfTrue="1">
      <formula>OR($G$55&lt;&gt;0)</formula>
    </cfRule>
  </conditionalFormatting>
  <conditionalFormatting sqref="G56">
    <cfRule type="expression" priority="124" dxfId="2" stopIfTrue="1">
      <formula>OR($G$56&lt;&gt;0)</formula>
    </cfRule>
  </conditionalFormatting>
  <conditionalFormatting sqref="G57:G61">
    <cfRule type="expression" priority="123" dxfId="71">
      <formula>OR($G$15&lt;&gt;0,$G$20&lt;&gt;0,$G$25&lt;&gt;0)</formula>
    </cfRule>
  </conditionalFormatting>
  <conditionalFormatting sqref="G57">
    <cfRule type="expression" priority="122" dxfId="2" stopIfTrue="1">
      <formula>OR($G$57&lt;&gt;0)</formula>
    </cfRule>
  </conditionalFormatting>
  <conditionalFormatting sqref="G58">
    <cfRule type="expression" priority="121" dxfId="2" stopIfTrue="1">
      <formula>OR($G$58&lt;&gt;0)</formula>
    </cfRule>
  </conditionalFormatting>
  <conditionalFormatting sqref="G59">
    <cfRule type="expression" priority="120" dxfId="2" stopIfTrue="1">
      <formula>OR($G$59&lt;&gt;0)</formula>
    </cfRule>
  </conditionalFormatting>
  <conditionalFormatting sqref="G60">
    <cfRule type="expression" priority="119" dxfId="2" stopIfTrue="1">
      <formula>OR($G$60&lt;&gt;0)</formula>
    </cfRule>
  </conditionalFormatting>
  <conditionalFormatting sqref="G61">
    <cfRule type="expression" priority="118" dxfId="2" stopIfTrue="1">
      <formula>OR($G$61&lt;&gt;0)</formula>
    </cfRule>
  </conditionalFormatting>
  <conditionalFormatting sqref="G62:G66">
    <cfRule type="expression" priority="117" dxfId="41">
      <formula>OR($G$16&lt;&gt;0,$G$21&lt;&gt;0,$G$26&lt;&gt;0)</formula>
    </cfRule>
  </conditionalFormatting>
  <conditionalFormatting sqref="G62">
    <cfRule type="expression" priority="116" dxfId="2" stopIfTrue="1">
      <formula>OR($G$62&lt;&gt;0)</formula>
    </cfRule>
  </conditionalFormatting>
  <conditionalFormatting sqref="G63">
    <cfRule type="expression" priority="115" dxfId="2" stopIfTrue="1">
      <formula>OR($G$63&lt;&gt;0)</formula>
    </cfRule>
  </conditionalFormatting>
  <conditionalFormatting sqref="G64">
    <cfRule type="expression" priority="114" dxfId="2" stopIfTrue="1">
      <formula>OR($G$64&lt;&gt;0)</formula>
    </cfRule>
  </conditionalFormatting>
  <conditionalFormatting sqref="G66">
    <cfRule type="expression" priority="112" dxfId="2" stopIfTrue="1">
      <formula>OR($G$66&lt;&gt;0)</formula>
    </cfRule>
  </conditionalFormatting>
  <conditionalFormatting sqref="G65">
    <cfRule type="expression" priority="113" dxfId="2" stopIfTrue="1">
      <formula>OR($G$65&lt;&gt;0)</formula>
    </cfRule>
  </conditionalFormatting>
  <conditionalFormatting sqref="N30:R35">
    <cfRule type="expression" priority="111" dxfId="10" stopIfTrue="1">
      <formula>OR($R$26&lt;&gt;0,$R$28&lt;&gt;0,$R$29&lt;&gt;0)</formula>
    </cfRule>
  </conditionalFormatting>
  <conditionalFormatting sqref="R31">
    <cfRule type="expression" priority="109" dxfId="2" stopIfTrue="1">
      <formula>OR($R$31&lt;&gt;0)</formula>
    </cfRule>
  </conditionalFormatting>
  <conditionalFormatting sqref="R30">
    <cfRule type="expression" priority="110" dxfId="2" stopIfTrue="1">
      <formula>OR($R$30&lt;&gt;0)</formula>
    </cfRule>
  </conditionalFormatting>
  <conditionalFormatting sqref="R32">
    <cfRule type="expression" priority="108" dxfId="2" stopIfTrue="1">
      <formula>OR($R$32&lt;&gt;0)</formula>
    </cfRule>
  </conditionalFormatting>
  <conditionalFormatting sqref="R33">
    <cfRule type="expression" priority="107" dxfId="2" stopIfTrue="1">
      <formula>OR($R$33&lt;&gt;0)</formula>
    </cfRule>
  </conditionalFormatting>
  <conditionalFormatting sqref="R34">
    <cfRule type="expression" priority="106" dxfId="2" stopIfTrue="1">
      <formula>OR($R$34&lt;&gt;0)</formula>
    </cfRule>
  </conditionalFormatting>
  <conditionalFormatting sqref="R35">
    <cfRule type="expression" priority="105" dxfId="2" stopIfTrue="1">
      <formula>OR($R$35&lt;&gt;0)</formula>
    </cfRule>
  </conditionalFormatting>
  <conditionalFormatting sqref="J53">
    <cfRule type="expression" priority="104" dxfId="2" stopIfTrue="1">
      <formula>OR($G$52&lt;&gt;0,$H$52&lt;&gt;0,$I$52&lt;&gt;0)</formula>
    </cfRule>
  </conditionalFormatting>
  <conditionalFormatting sqref="G47:G51">
    <cfRule type="expression" priority="135" dxfId="78">
      <formula>OR($G$13&lt;&gt;0,$G$18&lt;&gt;0,$G$23&lt;&gt;0)</formula>
    </cfRule>
  </conditionalFormatting>
  <conditionalFormatting sqref="H47:H51">
    <cfRule type="expression" priority="103" dxfId="78">
      <formula>OR($H$13&lt;&gt;0,$H$18&lt;&gt;0,$H$23&lt;&gt;0)</formula>
    </cfRule>
  </conditionalFormatting>
  <conditionalFormatting sqref="G48">
    <cfRule type="expression" priority="101" dxfId="2" stopIfTrue="1">
      <formula>OR($G$48&lt;&gt;0)</formula>
    </cfRule>
  </conditionalFormatting>
  <conditionalFormatting sqref="G50">
    <cfRule type="expression" priority="100" dxfId="2" stopIfTrue="1">
      <formula>OR($G$50&lt;&gt;0)</formula>
    </cfRule>
  </conditionalFormatting>
  <conditionalFormatting sqref="H48">
    <cfRule type="expression" priority="99" dxfId="2" stopIfTrue="1">
      <formula>OR($H$48&lt;&gt;0)</formula>
    </cfRule>
  </conditionalFormatting>
  <conditionalFormatting sqref="H49">
    <cfRule type="expression" priority="98" dxfId="2" stopIfTrue="1">
      <formula>OR($H$49&lt;&gt;0)</formula>
    </cfRule>
  </conditionalFormatting>
  <conditionalFormatting sqref="H50">
    <cfRule type="expression" priority="97" dxfId="2" stopIfTrue="1">
      <formula>OR($H$50&lt;&gt;0)</formula>
    </cfRule>
  </conditionalFormatting>
  <conditionalFormatting sqref="H51">
    <cfRule type="expression" priority="96" dxfId="2" stopIfTrue="1">
      <formula>OR($H$51&lt;&gt;0)</formula>
    </cfRule>
  </conditionalFormatting>
  <conditionalFormatting sqref="I47">
    <cfRule type="expression" priority="94" dxfId="2" stopIfTrue="1">
      <formula>OR($I$47&lt;&gt;0)</formula>
    </cfRule>
  </conditionalFormatting>
  <conditionalFormatting sqref="I47:I51">
    <cfRule type="expression" priority="95" dxfId="78">
      <formula>OR($I$13&lt;&gt;0,$I$18&lt;&gt;0,$I$23&lt;&gt;0)</formula>
    </cfRule>
  </conditionalFormatting>
  <conditionalFormatting sqref="I48">
    <cfRule type="expression" priority="93" dxfId="2" stopIfTrue="1">
      <formula>OR($I$48&lt;&gt;0)</formula>
    </cfRule>
  </conditionalFormatting>
  <conditionalFormatting sqref="I49">
    <cfRule type="expression" priority="92" dxfId="76" stopIfTrue="1">
      <formula>OR($I$49&lt;&gt;0)</formula>
    </cfRule>
  </conditionalFormatting>
  <conditionalFormatting sqref="I50">
    <cfRule type="expression" priority="91" dxfId="2" stopIfTrue="1">
      <formula>OR($I$50&lt;&gt;0)</formula>
    </cfRule>
  </conditionalFormatting>
  <conditionalFormatting sqref="I51">
    <cfRule type="expression" priority="90" dxfId="2" stopIfTrue="1">
      <formula>OR($I$51&lt;&gt;0)</formula>
    </cfRule>
  </conditionalFormatting>
  <conditionalFormatting sqref="G52:G56">
    <cfRule type="expression" priority="129" dxfId="59">
      <formula>OR($G$14&lt;&gt;0,$G$19&lt;&gt;0,$G$24&lt;&gt;0)</formula>
    </cfRule>
  </conditionalFormatting>
  <conditionalFormatting sqref="H57">
    <cfRule type="expression" priority="88" dxfId="2" stopIfTrue="1">
      <formula>OR($H$57&lt;&gt;0)</formula>
    </cfRule>
  </conditionalFormatting>
  <conditionalFormatting sqref="H57:H61">
    <cfRule type="expression" priority="89" dxfId="71">
      <formula>OR($H$15&lt;&gt;0,$H$20&lt;&gt;0,$H$25&lt;&gt;0)</formula>
    </cfRule>
  </conditionalFormatting>
  <conditionalFormatting sqref="H58">
    <cfRule type="expression" priority="87" dxfId="2" stopIfTrue="1">
      <formula>OR($H$58&lt;&gt;0)</formula>
    </cfRule>
  </conditionalFormatting>
  <conditionalFormatting sqref="H59">
    <cfRule type="expression" priority="86" dxfId="2" stopIfTrue="1">
      <formula>OR($H$59&lt;&gt;0)</formula>
    </cfRule>
  </conditionalFormatting>
  <conditionalFormatting sqref="H60">
    <cfRule type="expression" priority="85" dxfId="2" stopIfTrue="1">
      <formula>OR($H$60&lt;&gt;0)</formula>
    </cfRule>
  </conditionalFormatting>
  <conditionalFormatting sqref="H61">
    <cfRule type="expression" priority="84" dxfId="2" stopIfTrue="1">
      <formula>OR($H$61&lt;&gt;0)</formula>
    </cfRule>
  </conditionalFormatting>
  <conditionalFormatting sqref="H52">
    <cfRule type="expression" priority="82" dxfId="2" stopIfTrue="1">
      <formula>OR($H$52&lt;&gt;0)</formula>
    </cfRule>
  </conditionalFormatting>
  <conditionalFormatting sqref="H52:H56">
    <cfRule type="expression" priority="83" dxfId="59">
      <formula>OR($H$14&lt;&gt;0,$H$19&lt;&gt;0,$H$24&lt;&gt;0)</formula>
    </cfRule>
  </conditionalFormatting>
  <conditionalFormatting sqref="H53">
    <cfRule type="expression" priority="81" dxfId="2" stopIfTrue="1">
      <formula>OR($H$53&lt;&gt;0)</formula>
    </cfRule>
  </conditionalFormatting>
  <conditionalFormatting sqref="H54">
    <cfRule type="expression" priority="80" dxfId="2" stopIfTrue="1">
      <formula>OR($H$54&lt;&gt;0)</formula>
    </cfRule>
  </conditionalFormatting>
  <conditionalFormatting sqref="H55">
    <cfRule type="expression" priority="79" dxfId="2" stopIfTrue="1">
      <formula>OR($H$55&lt;&gt;0)</formula>
    </cfRule>
  </conditionalFormatting>
  <conditionalFormatting sqref="H56">
    <cfRule type="expression" priority="78" dxfId="2" stopIfTrue="1">
      <formula>OR($H$56&lt;&gt;0)</formula>
    </cfRule>
  </conditionalFormatting>
  <conditionalFormatting sqref="I52">
    <cfRule type="expression" priority="76" dxfId="2" stopIfTrue="1">
      <formula>OR($I$52&lt;&gt;0)</formula>
    </cfRule>
  </conditionalFormatting>
  <conditionalFormatting sqref="I52:I56">
    <cfRule type="expression" priority="77" dxfId="59">
      <formula>OR($I$14&lt;&gt;0,$I$19&lt;&gt;0,$I$24&lt;&gt;0)</formula>
    </cfRule>
  </conditionalFormatting>
  <conditionalFormatting sqref="I53">
    <cfRule type="expression" priority="75" dxfId="2" stopIfTrue="1">
      <formula>OR($I$53&lt;&gt;0)</formula>
    </cfRule>
  </conditionalFormatting>
  <conditionalFormatting sqref="I54">
    <cfRule type="expression" priority="74" dxfId="2" stopIfTrue="1">
      <formula>OR($I$54&lt;&gt;0)</formula>
    </cfRule>
  </conditionalFormatting>
  <conditionalFormatting sqref="I55">
    <cfRule type="expression" priority="73" dxfId="2" stopIfTrue="1">
      <formula>OR($I$55&lt;&gt;0)</formula>
    </cfRule>
  </conditionalFormatting>
  <conditionalFormatting sqref="I56">
    <cfRule type="expression" priority="72" dxfId="2" stopIfTrue="1">
      <formula>OR($I$56&lt;&gt;0)</formula>
    </cfRule>
  </conditionalFormatting>
  <conditionalFormatting sqref="I57:I61">
    <cfRule type="expression" priority="71" dxfId="54">
      <formula>OR($I$15&lt;&gt;0,$I$20&lt;&gt;0,$I$25&lt;&gt;0)</formula>
    </cfRule>
  </conditionalFormatting>
  <conditionalFormatting sqref="I57">
    <cfRule type="expression" priority="70" dxfId="2" stopIfTrue="1">
      <formula>OR($I$57&lt;&gt;0)</formula>
    </cfRule>
  </conditionalFormatting>
  <conditionalFormatting sqref="I58">
    <cfRule type="expression" priority="69" dxfId="2" stopIfTrue="1">
      <formula>OR($I$58&lt;&gt;0)</formula>
    </cfRule>
  </conditionalFormatting>
  <conditionalFormatting sqref="I59">
    <cfRule type="expression" priority="68" dxfId="2" stopIfTrue="1">
      <formula>OR($I$59&lt;&gt;0)</formula>
    </cfRule>
  </conditionalFormatting>
  <conditionalFormatting sqref="I60">
    <cfRule type="expression" priority="67" dxfId="2" stopIfTrue="1">
      <formula>OR($I$60&lt;&gt;0)</formula>
    </cfRule>
  </conditionalFormatting>
  <conditionalFormatting sqref="I61">
    <cfRule type="expression" priority="66" dxfId="2" stopIfTrue="1">
      <formula>OR($I$61&lt;&gt;0)</formula>
    </cfRule>
  </conditionalFormatting>
  <conditionalFormatting sqref="H62">
    <cfRule type="expression" priority="64" dxfId="2" stopIfTrue="1">
      <formula>OR($H$62&lt;&gt;0)</formula>
    </cfRule>
  </conditionalFormatting>
  <conditionalFormatting sqref="H62:H66">
    <cfRule type="expression" priority="65" dxfId="41">
      <formula>OR($H$16&lt;&gt;0,$H$21&lt;&gt;0,$H$26&lt;&gt;0)</formula>
    </cfRule>
  </conditionalFormatting>
  <conditionalFormatting sqref="H63">
    <cfRule type="expression" priority="63" dxfId="2" stopIfTrue="1">
      <formula>OR($H$63&lt;&gt;0)</formula>
    </cfRule>
  </conditionalFormatting>
  <conditionalFormatting sqref="H64">
    <cfRule type="expression" priority="62" dxfId="2" stopIfTrue="1">
      <formula>OR($H$64&lt;&gt;0)</formula>
    </cfRule>
  </conditionalFormatting>
  <conditionalFormatting sqref="H65">
    <cfRule type="expression" priority="61" dxfId="2" stopIfTrue="1">
      <formula>OR($H$65&lt;&gt;0)</formula>
    </cfRule>
  </conditionalFormatting>
  <conditionalFormatting sqref="H66">
    <cfRule type="expression" priority="60" dxfId="2" stopIfTrue="1">
      <formula>OR($H$66&lt;&gt;0)</formula>
    </cfRule>
  </conditionalFormatting>
  <conditionalFormatting sqref="I62">
    <cfRule type="expression" priority="58" dxfId="2" stopIfTrue="1">
      <formula>OR($I$62&lt;&gt;0)</formula>
    </cfRule>
  </conditionalFormatting>
  <conditionalFormatting sqref="I62:I66">
    <cfRule type="expression" priority="59" dxfId="41">
      <formula>OR($I$16&lt;&gt;0,$I$21&lt;&gt;0,$I$26&lt;&gt;0)</formula>
    </cfRule>
  </conditionalFormatting>
  <conditionalFormatting sqref="I63">
    <cfRule type="expression" priority="57" dxfId="2" stopIfTrue="1">
      <formula>OR($I$63&lt;&gt;0)</formula>
    </cfRule>
  </conditionalFormatting>
  <conditionalFormatting sqref="I64">
    <cfRule type="expression" priority="56" dxfId="2" stopIfTrue="1">
      <formula>OR($I$64&lt;&gt;0)</formula>
    </cfRule>
  </conditionalFormatting>
  <conditionalFormatting sqref="I65">
    <cfRule type="expression" priority="55" dxfId="2" stopIfTrue="1">
      <formula>OR($I$65&lt;&gt;0)</formula>
    </cfRule>
  </conditionalFormatting>
  <conditionalFormatting sqref="I66">
    <cfRule type="expression" priority="54" dxfId="2" stopIfTrue="1">
      <formula>OR($I$66&lt;&gt;0)</formula>
    </cfRule>
  </conditionalFormatting>
  <conditionalFormatting sqref="S30">
    <cfRule type="expression" priority="52" dxfId="2" stopIfTrue="1">
      <formula>OR($S$30&lt;&gt;0)</formula>
    </cfRule>
  </conditionalFormatting>
  <conditionalFormatting sqref="S30:S35 N30:Q35">
    <cfRule type="expression" priority="53" dxfId="10" stopIfTrue="1">
      <formula>OR($S$26&lt;&gt;0,$S$28&lt;&gt;0,$S$29&lt;&gt;0)</formula>
    </cfRule>
  </conditionalFormatting>
  <conditionalFormatting sqref="S31">
    <cfRule type="expression" priority="51" dxfId="2" stopIfTrue="1">
      <formula>OR($S$31&lt;&gt;0)</formula>
    </cfRule>
  </conditionalFormatting>
  <conditionalFormatting sqref="S32">
    <cfRule type="expression" priority="50" dxfId="2" stopIfTrue="1">
      <formula>OR($S$32&lt;&gt;0)</formula>
    </cfRule>
  </conditionalFormatting>
  <conditionalFormatting sqref="S33">
    <cfRule type="expression" priority="49" dxfId="2" stopIfTrue="1">
      <formula>OR($S$33&lt;&gt;0)</formula>
    </cfRule>
  </conditionalFormatting>
  <conditionalFormatting sqref="S34">
    <cfRule type="expression" priority="48" dxfId="2" stopIfTrue="1">
      <formula>OR($S$34&lt;&gt;0)</formula>
    </cfRule>
  </conditionalFormatting>
  <conditionalFormatting sqref="S35">
    <cfRule type="expression" priority="47" dxfId="2" stopIfTrue="1">
      <formula>OR($S$35&lt;&gt;0)</formula>
    </cfRule>
  </conditionalFormatting>
  <conditionalFormatting sqref="T30">
    <cfRule type="expression" priority="45" dxfId="2" stopIfTrue="1">
      <formula>OR($T$30&lt;&gt;0)</formula>
    </cfRule>
  </conditionalFormatting>
  <conditionalFormatting sqref="N30:Q35 T30:T35">
    <cfRule type="expression" priority="46" dxfId="10" stopIfTrue="1">
      <formula>OR($T$26&lt;&gt;0,$T$28&lt;&gt;0,$T$29&lt;&gt;0)</formula>
    </cfRule>
  </conditionalFormatting>
  <conditionalFormatting sqref="T31">
    <cfRule type="expression" priority="44" dxfId="2" stopIfTrue="1">
      <formula>OR($T$31&lt;&gt;0)</formula>
    </cfRule>
  </conditionalFormatting>
  <conditionalFormatting sqref="T32">
    <cfRule type="expression" priority="43" dxfId="2" stopIfTrue="1">
      <formula>OR($T$32&lt;&gt;0)</formula>
    </cfRule>
  </conditionalFormatting>
  <conditionalFormatting sqref="T33">
    <cfRule type="expression" priority="42" dxfId="2" stopIfTrue="1">
      <formula>OR($T$33&lt;&gt;0)</formula>
    </cfRule>
  </conditionalFormatting>
  <conditionalFormatting sqref="T34">
    <cfRule type="expression" priority="41" dxfId="2" stopIfTrue="1">
      <formula>OR($T$34&lt;&gt;0)</formula>
    </cfRule>
  </conditionalFormatting>
  <conditionalFormatting sqref="T35">
    <cfRule type="expression" priority="40" dxfId="2" stopIfTrue="1">
      <formula>OR($T$35&lt;&gt;0)</formula>
    </cfRule>
  </conditionalFormatting>
  <conditionalFormatting sqref="AO78:AQ83">
    <cfRule type="containsBlanks" priority="28" dxfId="0">
      <formula>LEN(TRIM(AO78))=0</formula>
    </cfRule>
  </conditionalFormatting>
  <conditionalFormatting sqref="BJ54:BL54">
    <cfRule type="containsBlanks" priority="25" dxfId="0">
      <formula>LEN(TRIM(BJ54))=0</formula>
    </cfRule>
  </conditionalFormatting>
  <conditionalFormatting sqref="BJ51:BL51">
    <cfRule type="containsBlanks" priority="22" dxfId="0">
      <formula>LEN(TRIM(BJ51))=0</formula>
    </cfRule>
  </conditionalFormatting>
  <conditionalFormatting sqref="BJ50:BL50">
    <cfRule type="containsBlanks" priority="21" dxfId="0">
      <formula>LEN(TRIM(BJ50))=0</formula>
    </cfRule>
  </conditionalFormatting>
  <conditionalFormatting sqref="BJ49:BL49">
    <cfRule type="containsBlanks" priority="20" dxfId="0">
      <formula>LEN(TRIM(BJ49))=0</formula>
    </cfRule>
  </conditionalFormatting>
  <conditionalFormatting sqref="BJ48:BL48">
    <cfRule type="containsBlanks" priority="19" dxfId="0">
      <formula>LEN(TRIM(BJ48))=0</formula>
    </cfRule>
  </conditionalFormatting>
  <conditionalFormatting sqref="BJ47:BL47">
    <cfRule type="containsBlanks" priority="18" dxfId="0">
      <formula>LEN(TRIM(BJ47))=0</formula>
    </cfRule>
  </conditionalFormatting>
  <conditionalFormatting sqref="AD80:AF83">
    <cfRule type="containsBlanks" priority="17" dxfId="0">
      <formula>LEN(TRIM(AD80))=0</formula>
    </cfRule>
  </conditionalFormatting>
  <conditionalFormatting sqref="AD84:AF87">
    <cfRule type="containsBlanks" priority="16" dxfId="0">
      <formula>LEN(TRIM(AD84))=0</formula>
    </cfRule>
  </conditionalFormatting>
  <conditionalFormatting sqref="M34:M35">
    <cfRule type="expression" priority="15" dxfId="10" stopIfTrue="1">
      <formula>OR($R$26&lt;&gt;0,$R$28&lt;&gt;0,$R$29&lt;&gt;0)</formula>
    </cfRule>
  </conditionalFormatting>
  <conditionalFormatting sqref="M34:M35">
    <cfRule type="expression" priority="14" dxfId="10" stopIfTrue="1">
      <formula>OR($S$26&lt;&gt;0,$S$28&lt;&gt;0,$S$29&lt;&gt;0)</formula>
    </cfRule>
  </conditionalFormatting>
  <conditionalFormatting sqref="M30:M33">
    <cfRule type="expression" priority="13" dxfId="10" stopIfTrue="1">
      <formula>OR($R$26&lt;&gt;0,$R$28&lt;&gt;0,$R$29&lt;&gt;0)</formula>
    </cfRule>
  </conditionalFormatting>
  <conditionalFormatting sqref="M30:M33">
    <cfRule type="expression" priority="12" dxfId="10" stopIfTrue="1">
      <formula>OR($S$26&lt;&gt;0,$S$28&lt;&gt;0,$S$29&lt;&gt;0)</formula>
    </cfRule>
  </conditionalFormatting>
  <conditionalFormatting sqref="G83:I83">
    <cfRule type="containsBlanks" priority="11" dxfId="0">
      <formula>LEN(TRIM(G83))=0</formula>
    </cfRule>
  </conditionalFormatting>
  <conditionalFormatting sqref="G84:I84">
    <cfRule type="containsBlanks" priority="10" dxfId="0">
      <formula>LEN(TRIM(G84))=0</formula>
    </cfRule>
  </conditionalFormatting>
  <conditionalFormatting sqref="AY77:BA81">
    <cfRule type="containsBlanks" priority="9" dxfId="0">
      <formula>LEN(TRIM(AY77))=0</formula>
    </cfRule>
  </conditionalFormatting>
  <conditionalFormatting sqref="AY77:BA81">
    <cfRule type="containsBlanks" priority="8" dxfId="0">
      <formula>LEN(TRIM(AY77))=0</formula>
    </cfRule>
  </conditionalFormatting>
  <conditionalFormatting sqref="AY82:BA83">
    <cfRule type="containsBlanks" priority="7" dxfId="0">
      <formula>LEN(TRIM(AY82))=0</formula>
    </cfRule>
  </conditionalFormatting>
  <conditionalFormatting sqref="AY82:BA83">
    <cfRule type="containsBlanks" priority="6" dxfId="0">
      <formula>LEN(TRIM(AY82))=0</formula>
    </cfRule>
  </conditionalFormatting>
  <conditionalFormatting sqref="AO50:AQ50">
    <cfRule type="containsBlanks" priority="5" dxfId="0">
      <formula>LEN(TRIM(AO50))=0</formula>
    </cfRule>
  </conditionalFormatting>
  <conditionalFormatting sqref="H47">
    <cfRule type="expression" priority="3" dxfId="2" stopIfTrue="1">
      <formula>OR($H$47&lt;&gt;0)</formula>
    </cfRule>
  </conditionalFormatting>
  <conditionalFormatting sqref="AY40:BA42">
    <cfRule type="containsBlanks" priority="2" dxfId="0">
      <formula>LEN(TRIM(AY40))=0</formula>
    </cfRule>
  </conditionalFormatting>
  <conditionalFormatting sqref="AY40:BA42">
    <cfRule type="containsBlanks" priority="1" dxfId="0">
      <formula>LEN(TRIM(AY40))=0</formula>
    </cfRule>
  </conditionalFormatting>
  <dataValidations count="1">
    <dataValidation allowBlank="1" showInputMessage="1" showErrorMessage="1" imeMode="off" sqref="BJ54:BL77 BJ79:BL83 BJ12:BL41 R12:T83 AO12:AQ51 G12:I84 AD12:AF87 AO53:AQ83 BJ44:BL51 AY12:BA76"/>
  </dataValidations>
  <printOptions horizontalCentered="1" verticalCentered="1"/>
  <pageMargins left="0.3937007874015748" right="0.3937007874015748" top="0" bottom="0" header="0" footer="0"/>
  <pageSetup horizontalDpi="600" verticalDpi="600" orientation="portrait" pageOrder="overThenDown" paperSize="9" r:id="rId3"/>
  <colBreaks count="2" manualBreakCount="2">
    <brk id="22" max="82" man="1"/>
    <brk id="47" max="82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丸喜運輸株式会社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maruki001</dc:creator>
  <cp:keywords/>
  <dc:description/>
  <cp:lastModifiedBy>MARUKICL7</cp:lastModifiedBy>
  <cp:lastPrinted>2023-04-13T02:36:49Z</cp:lastPrinted>
  <dcterms:created xsi:type="dcterms:W3CDTF">2003-10-23T01:15:41Z</dcterms:created>
  <dcterms:modified xsi:type="dcterms:W3CDTF">2023-04-14T05:07:15Z</dcterms:modified>
  <cp:category/>
  <cp:version/>
  <cp:contentType/>
  <cp:contentStatus/>
</cp:coreProperties>
</file>